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75" yWindow="65431" windowWidth="12750" windowHeight="13665" tabRatio="601" activeTab="1"/>
  </bookViews>
  <sheets>
    <sheet name="Romanova 2013 kvalifikacija " sheetId="1" r:id="rId1"/>
    <sheet name="Romanova 2013 final" sheetId="2" r:id="rId2"/>
  </sheets>
  <definedNames>
    <definedName name="_xlnm.Print_Area" localSheetId="0">'Romanova 2013 kvalifikacija '!$A$1:$AQ$35</definedName>
  </definedNames>
  <calcPr fullCalcOnLoad="1"/>
</workbook>
</file>

<file path=xl/sharedStrings.xml><?xml version="1.0" encoding="utf-8"?>
<sst xmlns="http://schemas.openxmlformats.org/spreadsheetml/2006/main" count="158" uniqueCount="81">
  <si>
    <t>Vārds, uzvārds</t>
  </si>
  <si>
    <t>Starta numurs</t>
  </si>
  <si>
    <t>Kontrollaika pārsniegšana</t>
  </si>
  <si>
    <t>Neaizskrūvēta karabīne</t>
  </si>
  <si>
    <t>Kopā soda punkti</t>
  </si>
  <si>
    <t>Laiks</t>
  </si>
  <si>
    <t>Vieta</t>
  </si>
  <si>
    <t>Piezīmes</t>
  </si>
  <si>
    <t>.</t>
  </si>
  <si>
    <t>Rīga, Traverss ©</t>
  </si>
  <si>
    <t>Traverss</t>
  </si>
  <si>
    <t>Klubs</t>
  </si>
  <si>
    <t>Taktikas pārkāpums</t>
  </si>
  <si>
    <t>Laika sods</t>
  </si>
  <si>
    <t>Augšējās drošināšanas zaudēšana</t>
  </si>
  <si>
    <t>Atbalsta izmantošana ārpus ierobežojuma</t>
  </si>
  <si>
    <t>Iziešana aiz ierobežojuma</t>
  </si>
  <si>
    <t>Tiesnešu drošināšanas izmantošana</t>
  </si>
  <si>
    <t xml:space="preserve">Drošināšanas pārtraukšana  </t>
  </si>
  <si>
    <t xml:space="preserve">Nepareiza nolaišanās pa virvi </t>
  </si>
  <si>
    <t xml:space="preserve">Drošināšanas ekipējuma pazaudēšana </t>
  </si>
  <si>
    <t>Noteikts laiks</t>
  </si>
  <si>
    <t>Remoss</t>
  </si>
  <si>
    <t>Kopā</t>
  </si>
  <si>
    <t>Skala</t>
  </si>
  <si>
    <t>Daugmale</t>
  </si>
  <si>
    <t>Jurijs Krasanovs
Denis Ciganovs</t>
  </si>
  <si>
    <t>Augšēja dalībnieka noraušana</t>
  </si>
  <si>
    <t xml:space="preserve">Nepareiza drošinašana </t>
  </si>
  <si>
    <t xml:space="preserve">Bojāts tiesnešu inventārs </t>
  </si>
  <si>
    <t>Nepareizi izpildits tehniskais elements</t>
  </si>
  <si>
    <t xml:space="preserve">KVALIFIKĀCIJAS DISTANCE </t>
  </si>
  <si>
    <t>n</t>
  </si>
  <si>
    <t>Kontrolsvara pazaudēšana</t>
  </si>
  <si>
    <t>Pavadītāja vai regulētāja nepareiza rīcība</t>
  </si>
  <si>
    <t>Cietušais sniedz palīdzību</t>
  </si>
  <si>
    <t>Pilna drošināšanas pazaudēšana</t>
  </si>
  <si>
    <t>nesportiska uzvedība vai tehniskā nesagatavotība</t>
  </si>
  <si>
    <t>Distances nosacījumu neizpildīšana</t>
  </si>
  <si>
    <t>Ķiveres novilkšana vai pazaudēšana</t>
  </si>
  <si>
    <t>1.posma numurs</t>
  </si>
  <si>
    <t>Bonusi</t>
  </si>
  <si>
    <t>Kopa</t>
  </si>
  <si>
    <t xml:space="preserve">Izlaists        2 starpāķi </t>
  </si>
  <si>
    <t>Izlaists starpāķis</t>
  </si>
  <si>
    <t xml:space="preserve">FINĀLA DISTANCE </t>
  </si>
  <si>
    <t xml:space="preserve">Daugmale </t>
  </si>
  <si>
    <t xml:space="preserve">Mikus Stašs
Pauls Bite </t>
  </si>
  <si>
    <t>LACA</t>
  </si>
  <si>
    <t xml:space="preserve">Rīgas pilsētas Pļavnieku ģimnāzija </t>
  </si>
  <si>
    <t xml:space="preserve">Dāvis Niks Pretkalniņš
Toms Blūms </t>
  </si>
  <si>
    <t>Atteikšana no 1.distances</t>
  </si>
  <si>
    <t>Distanču skaits</t>
  </si>
  <si>
    <t>Alīma Romanova Kauss 2012</t>
  </si>
  <si>
    <t xml:space="preserve">Aleksandrs Baranovs
Viesturs Smindziņš </t>
  </si>
  <si>
    <t xml:space="preserve">Santa Grigorjeva
Kaspars Vilks </t>
  </si>
  <si>
    <t xml:space="preserve">Artūrs Dombrovskis
Eriks Usanovs </t>
  </si>
  <si>
    <t xml:space="preserve">Alvis Viļumsons
Dainis Ancāns </t>
  </si>
  <si>
    <t xml:space="preserve">Inta Ivanova
Lūkass Lukašēvics </t>
  </si>
  <si>
    <t xml:space="preserve"> Aiga Rakēviča
Edgars Jakimovs </t>
  </si>
  <si>
    <t xml:space="preserve">Olga Tarnovska
Aleksandrs Ščerbins </t>
  </si>
  <si>
    <t xml:space="preserve">Nadežda Jakovļeva
Romans Kalenda </t>
  </si>
  <si>
    <t xml:space="preserve">Aleksandrs Kendenkovs
Jevgenijs Jefimovs </t>
  </si>
  <si>
    <t xml:space="preserve">Nadežda Dubina
Anna Kozorovicka </t>
  </si>
  <si>
    <t xml:space="preserve">Oskars Vaitkevičs
Nauris Hofmanis </t>
  </si>
  <si>
    <t xml:space="preserve">VGTU TK </t>
  </si>
  <si>
    <t xml:space="preserve"> Laurynas Marcinkus
Jurgis Šidlauskas </t>
  </si>
  <si>
    <t xml:space="preserve">Jānis Brūveris
Liene Vaitkeviča </t>
  </si>
  <si>
    <t xml:space="preserve"> Maksis Celitāns
Rūta Laizāne </t>
  </si>
  <si>
    <t xml:space="preserve">Anastasija Bosiha
Pavels Ševeļovs </t>
  </si>
  <si>
    <t xml:space="preserve">Irina Stepanova
Jūlija Kaļeiņkova </t>
  </si>
  <si>
    <t xml:space="preserve">Olga Drozdova
Jekaterina Gerasimoviča </t>
  </si>
  <si>
    <t>Seta numurs</t>
  </si>
  <si>
    <t xml:space="preserve">Agnė Karalkevičiūtė
Vygintas Karnuševičius </t>
  </si>
  <si>
    <t xml:space="preserve">Maris Dauskans
Irina Tatarinova </t>
  </si>
  <si>
    <t xml:space="preserve">Ernests Madelāns
Andris Potrebko </t>
  </si>
  <si>
    <t>6</t>
  </si>
  <si>
    <t>7</t>
  </si>
  <si>
    <t>8</t>
  </si>
  <si>
    <t>Balva</t>
  </si>
  <si>
    <t>N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</si>
</sst>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"/>
    <numFmt numFmtId="193" formatCode="0.000000"/>
    <numFmt numFmtId="194" formatCode="0.0"/>
  </numFmts>
  <fonts count="36">
    <font>
      <sz val="10"/>
      <name val="Arial"/>
      <family val="0"/>
    </font>
    <font>
      <sz val="22"/>
      <color indexed="63"/>
      <name val="Arial Black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Century Gothic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16"/>
      <color indexed="63"/>
      <name val="Arial"/>
      <family val="2"/>
    </font>
    <font>
      <b/>
      <u val="single"/>
      <sz val="1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 Black"/>
      <family val="2"/>
    </font>
    <font>
      <b/>
      <sz val="12"/>
      <name val="Arial"/>
      <family val="2"/>
    </font>
    <font>
      <sz val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>
        <color indexed="9"/>
      </left>
      <right style="dotted">
        <color indexed="9"/>
      </right>
      <top style="dotted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24" borderId="0" xfId="0" applyFill="1" applyAlignment="1">
      <alignment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 wrapText="1"/>
    </xf>
    <xf numFmtId="0" fontId="4" fillId="25" borderId="11" xfId="0" applyNumberFormat="1" applyFont="1" applyFill="1" applyBorder="1" applyAlignment="1">
      <alignment/>
    </xf>
    <xf numFmtId="0" fontId="4" fillId="25" borderId="12" xfId="0" applyNumberFormat="1" applyFont="1" applyFill="1" applyBorder="1" applyAlignment="1">
      <alignment/>
    </xf>
    <xf numFmtId="21" fontId="4" fillId="25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3" fillId="25" borderId="0" xfId="0" applyFont="1" applyFill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21" fontId="4" fillId="0" borderId="11" xfId="0" applyNumberFormat="1" applyFont="1" applyBorder="1" applyAlignment="1">
      <alignment horizontal="center" vertical="center" wrapText="1"/>
    </xf>
    <xf numFmtId="21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3" fillId="25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4" fillId="26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13" fillId="27" borderId="13" xfId="0" applyNumberFormat="1" applyFont="1" applyFill="1" applyBorder="1" applyAlignment="1">
      <alignment horizontal="center" vertical="center" wrapText="1"/>
    </xf>
    <xf numFmtId="0" fontId="13" fillId="27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26" borderId="11" xfId="0" applyNumberFormat="1" applyFont="1" applyFill="1" applyBorder="1" applyAlignment="1">
      <alignment horizontal="center" vertical="center" wrapText="1"/>
    </xf>
    <xf numFmtId="0" fontId="4" fillId="8" borderId="11" xfId="0" applyNumberFormat="1" applyFont="1" applyFill="1" applyBorder="1" applyAlignment="1">
      <alignment horizontal="center" vertical="center" wrapText="1"/>
    </xf>
    <xf numFmtId="0" fontId="13" fillId="26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13" fillId="26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49" fontId="3" fillId="25" borderId="10" xfId="0" applyNumberFormat="1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left" vertical="center" wrapText="1"/>
    </xf>
    <xf numFmtId="0" fontId="5" fillId="28" borderId="0" xfId="0" applyFont="1" applyFill="1" applyAlignment="1">
      <alignment horizontal="left" vertical="center" wrapText="1"/>
    </xf>
    <xf numFmtId="0" fontId="5" fillId="28" borderId="0" xfId="0" applyFont="1" applyFill="1" applyAlignment="1">
      <alignment horizontal="left" vertical="center" wrapText="1"/>
    </xf>
    <xf numFmtId="0" fontId="4" fillId="28" borderId="11" xfId="0" applyNumberFormat="1" applyFont="1" applyFill="1" applyBorder="1" applyAlignment="1">
      <alignment horizontal="center" vertical="center" wrapText="1"/>
    </xf>
    <xf numFmtId="0" fontId="13" fillId="28" borderId="13" xfId="0" applyNumberFormat="1" applyFont="1" applyFill="1" applyBorder="1" applyAlignment="1">
      <alignment horizontal="center" vertical="center" wrapText="1"/>
    </xf>
    <xf numFmtId="0" fontId="13" fillId="28" borderId="13" xfId="0" applyNumberFormat="1" applyFont="1" applyFill="1" applyBorder="1" applyAlignment="1">
      <alignment horizontal="center" vertical="center" wrapText="1"/>
    </xf>
    <xf numFmtId="0" fontId="4" fillId="28" borderId="13" xfId="0" applyNumberFormat="1" applyFont="1" applyFill="1" applyBorder="1" applyAlignment="1">
      <alignment horizontal="center" vertical="center" wrapText="1"/>
    </xf>
    <xf numFmtId="0" fontId="4" fillId="28" borderId="11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center" vertical="center" wrapText="1"/>
    </xf>
    <xf numFmtId="0" fontId="13" fillId="28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3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76200</xdr:colOff>
      <xdr:row>4</xdr:row>
      <xdr:rowOff>57150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52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29</xdr:row>
      <xdr:rowOff>0</xdr:rowOff>
    </xdr:from>
    <xdr:to>
      <xdr:col>3</xdr:col>
      <xdr:colOff>409575</xdr:colOff>
      <xdr:row>33</xdr:row>
      <xdr:rowOff>85725</xdr:rowOff>
    </xdr:to>
    <xdr:pic>
      <xdr:nvPicPr>
        <xdr:cNvPr id="2" name="Picture 4" descr="ca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8848725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38</xdr:row>
      <xdr:rowOff>152400</xdr:rowOff>
    </xdr:from>
    <xdr:to>
      <xdr:col>1</xdr:col>
      <xdr:colOff>1143000</xdr:colOff>
      <xdr:row>41</xdr:row>
      <xdr:rowOff>9525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10096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914400</xdr:colOff>
      <xdr:row>41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43050" y="101060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2</xdr:col>
      <xdr:colOff>104775</xdr:colOff>
      <xdr:row>4</xdr:row>
      <xdr:rowOff>47625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52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11</xdr:row>
      <xdr:rowOff>0</xdr:rowOff>
    </xdr:from>
    <xdr:to>
      <xdr:col>4</xdr:col>
      <xdr:colOff>266700</xdr:colOff>
      <xdr:row>15</xdr:row>
      <xdr:rowOff>85725</xdr:rowOff>
    </xdr:to>
    <xdr:pic>
      <xdr:nvPicPr>
        <xdr:cNvPr id="2" name="Picture 4" descr="ca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3190875"/>
          <a:ext cx="2076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AR38"/>
  <sheetViews>
    <sheetView zoomScale="90" zoomScaleNormal="90" zoomScalePageLayoutView="0" workbookViewId="0" topLeftCell="A1">
      <pane xSplit="5" topLeftCell="Z1" activePane="topRight" state="frozen"/>
      <selection pane="topLeft" activeCell="A4" sqref="A4"/>
      <selection pane="topRight" activeCell="AQ7" sqref="AQ7"/>
    </sheetView>
  </sheetViews>
  <sheetFormatPr defaultColWidth="9.140625" defaultRowHeight="12.75"/>
  <cols>
    <col min="1" max="1" width="3.421875" style="0" customWidth="1"/>
    <col min="2" max="2" width="19.7109375" style="0" customWidth="1"/>
    <col min="3" max="3" width="18.7109375" style="0" customWidth="1"/>
    <col min="4" max="4" width="10.140625" style="0" customWidth="1"/>
    <col min="5" max="5" width="9.28125" style="0" customWidth="1"/>
    <col min="6" max="6" width="11.8515625" style="0" customWidth="1"/>
    <col min="7" max="7" width="14.57421875" style="0" customWidth="1"/>
    <col min="8" max="8" width="15.00390625" style="0" customWidth="1"/>
    <col min="9" max="9" width="11.00390625" style="0" customWidth="1"/>
    <col min="10" max="10" width="15.8515625" style="0" customWidth="1"/>
    <col min="11" max="11" width="13.8515625" style="0" customWidth="1"/>
    <col min="12" max="12" width="17.57421875" style="0" customWidth="1"/>
    <col min="13" max="16" width="16.28125" style="0" customWidth="1"/>
    <col min="17" max="17" width="13.7109375" style="0" customWidth="1"/>
    <col min="18" max="18" width="13.140625" style="0" customWidth="1"/>
    <col min="19" max="19" width="17.57421875" style="0" customWidth="1"/>
    <col min="20" max="20" width="13.8515625" style="0" customWidth="1"/>
    <col min="21" max="22" width="13.00390625" style="0" customWidth="1"/>
    <col min="23" max="23" width="17.57421875" style="0" customWidth="1"/>
    <col min="24" max="24" width="12.28125" style="0" customWidth="1"/>
    <col min="25" max="25" width="15.00390625" style="0" customWidth="1"/>
    <col min="26" max="26" width="12.00390625" style="0" customWidth="1"/>
    <col min="27" max="28" width="13.8515625" style="0" customWidth="1"/>
    <col min="29" max="29" width="15.7109375" style="0" customWidth="1"/>
    <col min="30" max="30" width="12.421875" style="0" customWidth="1"/>
    <col min="31" max="35" width="5.7109375" style="0" customWidth="1"/>
    <col min="36" max="36" width="6.7109375" style="0" customWidth="1"/>
    <col min="37" max="39" width="5.7109375" style="0" customWidth="1"/>
    <col min="40" max="42" width="12.28125" style="0" customWidth="1"/>
    <col min="43" max="43" width="9.7109375" style="0" customWidth="1"/>
    <col min="45" max="45" width="11.57421875" style="0" bestFit="1" customWidth="1"/>
  </cols>
  <sheetData>
    <row r="1" s="5" customFormat="1" ht="12.75"/>
    <row r="2" spans="1:43" s="5" customFormat="1" ht="12.75" customHeight="1">
      <c r="A2" s="6"/>
      <c r="B2" s="9"/>
      <c r="C2" s="53" t="s">
        <v>53</v>
      </c>
      <c r="D2" s="53"/>
      <c r="E2" s="54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7"/>
      <c r="T2" s="8"/>
      <c r="U2" s="7"/>
      <c r="V2" s="7"/>
      <c r="W2" s="7"/>
      <c r="Z2" s="7"/>
      <c r="AA2" s="7"/>
      <c r="AB2" s="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8"/>
    </row>
    <row r="3" spans="1:43" s="5" customFormat="1" ht="7.5" customHeight="1">
      <c r="A3" s="6"/>
      <c r="B3" s="7"/>
      <c r="C3" s="54"/>
      <c r="D3" s="54"/>
      <c r="E3" s="54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7"/>
      <c r="T3" s="8"/>
      <c r="U3" s="7"/>
      <c r="V3" s="7"/>
      <c r="W3" s="7"/>
      <c r="Z3" s="7"/>
      <c r="AA3" s="7"/>
      <c r="AB3" s="7"/>
      <c r="AC3" s="27"/>
      <c r="AD3" s="27"/>
      <c r="AE3" s="58"/>
      <c r="AF3" s="58"/>
      <c r="AG3" s="58"/>
      <c r="AH3" s="58"/>
      <c r="AI3" s="58"/>
      <c r="AJ3" s="58"/>
      <c r="AK3" s="58"/>
      <c r="AL3" s="58"/>
      <c r="AM3" s="58"/>
      <c r="AN3" s="27"/>
      <c r="AO3" s="27"/>
      <c r="AP3" s="27"/>
      <c r="AQ3" s="28"/>
    </row>
    <row r="4" spans="1:43" s="5" customFormat="1" ht="18.75" customHeight="1">
      <c r="A4" s="6"/>
      <c r="B4" s="7"/>
      <c r="C4" s="54"/>
      <c r="D4" s="54"/>
      <c r="E4" s="54"/>
      <c r="F4" s="37">
        <v>1</v>
      </c>
      <c r="G4" s="37">
        <v>2</v>
      </c>
      <c r="H4" s="37">
        <v>3</v>
      </c>
      <c r="I4" s="37">
        <v>4</v>
      </c>
      <c r="J4" s="37">
        <v>5</v>
      </c>
      <c r="K4" s="37">
        <v>6</v>
      </c>
      <c r="L4" s="37">
        <v>7</v>
      </c>
      <c r="M4" s="37">
        <v>8</v>
      </c>
      <c r="N4" s="37">
        <v>9</v>
      </c>
      <c r="O4" s="37">
        <v>10</v>
      </c>
      <c r="P4" s="37">
        <v>11</v>
      </c>
      <c r="Q4" s="37">
        <v>12</v>
      </c>
      <c r="R4" s="37">
        <v>13</v>
      </c>
      <c r="S4" s="37">
        <v>14</v>
      </c>
      <c r="T4" s="37">
        <v>15</v>
      </c>
      <c r="U4" s="37">
        <v>16</v>
      </c>
      <c r="V4" s="37">
        <v>17</v>
      </c>
      <c r="W4" s="37">
        <v>18</v>
      </c>
      <c r="X4" s="37">
        <v>19</v>
      </c>
      <c r="Y4" s="37">
        <v>20</v>
      </c>
      <c r="Z4" s="37">
        <v>21</v>
      </c>
      <c r="AA4" s="37">
        <v>22</v>
      </c>
      <c r="AB4" s="37">
        <v>23</v>
      </c>
      <c r="AC4" s="37">
        <v>24</v>
      </c>
      <c r="AD4" s="37">
        <v>25</v>
      </c>
      <c r="AE4" s="57" t="s">
        <v>31</v>
      </c>
      <c r="AF4" s="57"/>
      <c r="AG4" s="57"/>
      <c r="AH4" s="57"/>
      <c r="AI4" s="57"/>
      <c r="AJ4" s="57"/>
      <c r="AK4" s="57"/>
      <c r="AL4" s="57"/>
      <c r="AM4" s="57"/>
      <c r="AN4" s="55"/>
      <c r="AO4" s="55"/>
      <c r="AP4" s="55"/>
      <c r="AQ4" s="56"/>
    </row>
    <row r="5" spans="6:39" s="5" customFormat="1" ht="14.25">
      <c r="F5" s="18" t="s">
        <v>32</v>
      </c>
      <c r="G5" s="18" t="s">
        <v>32</v>
      </c>
      <c r="H5" s="18" t="s">
        <v>32</v>
      </c>
      <c r="I5" s="18" t="s">
        <v>32</v>
      </c>
      <c r="J5" s="18">
        <v>20</v>
      </c>
      <c r="K5" s="19" t="s">
        <v>32</v>
      </c>
      <c r="L5" s="19" t="s">
        <v>32</v>
      </c>
      <c r="M5" s="19" t="s">
        <v>32</v>
      </c>
      <c r="N5" s="19" t="s">
        <v>32</v>
      </c>
      <c r="O5" s="19" t="s">
        <v>32</v>
      </c>
      <c r="P5" s="19" t="s">
        <v>32</v>
      </c>
      <c r="Q5" s="18">
        <v>10</v>
      </c>
      <c r="R5" s="18">
        <v>10</v>
      </c>
      <c r="S5" s="18">
        <v>10</v>
      </c>
      <c r="T5" s="18">
        <v>5</v>
      </c>
      <c r="U5" s="18">
        <v>3</v>
      </c>
      <c r="V5" s="18">
        <v>3</v>
      </c>
      <c r="W5" s="18">
        <v>5</v>
      </c>
      <c r="X5" s="18">
        <v>10</v>
      </c>
      <c r="Y5" s="18">
        <v>1</v>
      </c>
      <c r="Z5" s="18">
        <v>5</v>
      </c>
      <c r="AA5" s="19">
        <v>3</v>
      </c>
      <c r="AB5" s="19">
        <v>3</v>
      </c>
      <c r="AC5" s="19">
        <v>100</v>
      </c>
      <c r="AD5" s="38">
        <v>100</v>
      </c>
      <c r="AE5" s="38">
        <v>15</v>
      </c>
      <c r="AF5" s="38">
        <v>50</v>
      </c>
      <c r="AG5" s="38">
        <v>35</v>
      </c>
      <c r="AH5" s="38">
        <v>40</v>
      </c>
      <c r="AI5" s="38">
        <v>70</v>
      </c>
      <c r="AJ5" s="38">
        <v>50</v>
      </c>
      <c r="AK5" s="38">
        <v>30</v>
      </c>
      <c r="AL5" s="38">
        <v>40</v>
      </c>
      <c r="AM5" s="38">
        <v>25</v>
      </c>
    </row>
    <row r="6" spans="1:44" s="4" customFormat="1" ht="57" customHeight="1">
      <c r="A6" s="2"/>
      <c r="B6" s="3" t="s">
        <v>0</v>
      </c>
      <c r="C6" s="2" t="s">
        <v>11</v>
      </c>
      <c r="D6" s="2" t="s">
        <v>72</v>
      </c>
      <c r="E6" s="2" t="s">
        <v>40</v>
      </c>
      <c r="F6" s="2" t="s">
        <v>27</v>
      </c>
      <c r="G6" s="2" t="s">
        <v>14</v>
      </c>
      <c r="H6" s="2" t="s">
        <v>16</v>
      </c>
      <c r="I6" s="2" t="s">
        <v>43</v>
      </c>
      <c r="J6" s="2" t="s">
        <v>33</v>
      </c>
      <c r="K6" s="2" t="s">
        <v>36</v>
      </c>
      <c r="L6" s="2" t="s">
        <v>37</v>
      </c>
      <c r="M6" s="2" t="s">
        <v>2</v>
      </c>
      <c r="N6" s="2" t="s">
        <v>38</v>
      </c>
      <c r="O6" s="2" t="s">
        <v>33</v>
      </c>
      <c r="P6" s="2" t="s">
        <v>39</v>
      </c>
      <c r="Q6" s="17" t="s">
        <v>15</v>
      </c>
      <c r="R6" s="2" t="s">
        <v>17</v>
      </c>
      <c r="S6" s="2" t="s">
        <v>18</v>
      </c>
      <c r="T6" s="2" t="s">
        <v>28</v>
      </c>
      <c r="U6" s="2" t="s">
        <v>19</v>
      </c>
      <c r="V6" s="2" t="s">
        <v>44</v>
      </c>
      <c r="W6" s="2" t="s">
        <v>20</v>
      </c>
      <c r="X6" s="2" t="s">
        <v>29</v>
      </c>
      <c r="Y6" s="2" t="s">
        <v>3</v>
      </c>
      <c r="Z6" s="2" t="s">
        <v>30</v>
      </c>
      <c r="AA6" s="2" t="s">
        <v>34</v>
      </c>
      <c r="AB6" s="2" t="s">
        <v>35</v>
      </c>
      <c r="AC6" s="2" t="s">
        <v>51</v>
      </c>
      <c r="AD6" s="2" t="s">
        <v>52</v>
      </c>
      <c r="AE6" s="2">
        <v>1</v>
      </c>
      <c r="AF6" s="2">
        <v>2</v>
      </c>
      <c r="AG6" s="2">
        <v>3</v>
      </c>
      <c r="AH6" s="2">
        <v>4</v>
      </c>
      <c r="AI6" s="2">
        <v>5</v>
      </c>
      <c r="AJ6" s="40" t="s">
        <v>76</v>
      </c>
      <c r="AK6" s="40" t="s">
        <v>77</v>
      </c>
      <c r="AL6" s="40" t="s">
        <v>78</v>
      </c>
      <c r="AM6" s="2">
        <v>9</v>
      </c>
      <c r="AN6" s="2" t="s">
        <v>4</v>
      </c>
      <c r="AO6" s="2" t="s">
        <v>41</v>
      </c>
      <c r="AP6" s="2" t="s">
        <v>42</v>
      </c>
      <c r="AQ6" s="2" t="s">
        <v>6</v>
      </c>
      <c r="AR6" s="2" t="s">
        <v>79</v>
      </c>
    </row>
    <row r="7" spans="1:44" s="22" customFormat="1" ht="24.75" customHeight="1">
      <c r="A7" s="44">
        <v>1</v>
      </c>
      <c r="B7" s="41" t="s">
        <v>26</v>
      </c>
      <c r="C7" s="45" t="s">
        <v>24</v>
      </c>
      <c r="D7" s="46">
        <v>2</v>
      </c>
      <c r="E7" s="47">
        <v>3</v>
      </c>
      <c r="F7" s="48"/>
      <c r="G7" s="48"/>
      <c r="H7" s="48"/>
      <c r="I7" s="48"/>
      <c r="J7" s="48"/>
      <c r="K7" s="47"/>
      <c r="L7" s="47"/>
      <c r="M7" s="47"/>
      <c r="N7" s="47"/>
      <c r="O7" s="47"/>
      <c r="P7" s="47"/>
      <c r="Q7" s="48">
        <v>2</v>
      </c>
      <c r="R7" s="48"/>
      <c r="S7" s="48"/>
      <c r="T7" s="48"/>
      <c r="U7" s="48"/>
      <c r="V7" s="48"/>
      <c r="W7" s="48"/>
      <c r="X7" s="48"/>
      <c r="Y7" s="48">
        <v>1</v>
      </c>
      <c r="Z7" s="48"/>
      <c r="AA7" s="47"/>
      <c r="AB7" s="47"/>
      <c r="AC7" s="47"/>
      <c r="AD7" s="47"/>
      <c r="AE7" s="47">
        <v>1</v>
      </c>
      <c r="AF7" s="47"/>
      <c r="AG7" s="47">
        <v>1</v>
      </c>
      <c r="AH7" s="47">
        <v>1</v>
      </c>
      <c r="AI7" s="47">
        <v>1</v>
      </c>
      <c r="AJ7" s="47"/>
      <c r="AK7" s="47">
        <v>1</v>
      </c>
      <c r="AL7" s="47">
        <v>1</v>
      </c>
      <c r="AM7" s="47"/>
      <c r="AN7" s="47">
        <f>(F7+G7+H7+I7+J7+K7+L7+N7+O7+P7)*30+(Q7+R7+S7+X7)*10+(T7+W7+Z7)*5+(U7+V7+AA7+AB7)*3+M7*20+AC7*100+AD7*100</f>
        <v>20</v>
      </c>
      <c r="AO7" s="47">
        <f>AE7*15+AF7*50+AG7*35+AH7*40+AI7*70+AJ7*50+AK7*30+AL7*40+AM7*25</f>
        <v>230</v>
      </c>
      <c r="AP7" s="47">
        <f aca="true" t="shared" si="0" ref="AP7:AP25">AO7-AN7</f>
        <v>210</v>
      </c>
      <c r="AQ7" s="47">
        <f>RANK(AP7,AP7:AP29,0)</f>
        <v>5</v>
      </c>
      <c r="AR7" s="49">
        <f>(F7+G7+H7+I7+J7+K7+L7+N7+O7+P7)*30+(Q7+R7+S7+X7)*10+(T7+W7+Z7)*5+(U7+V7+AA7+AB7)*3+AC7*100+AD7*100</f>
        <v>20</v>
      </c>
    </row>
    <row r="8" spans="1:44" s="22" customFormat="1" ht="24.75" customHeight="1">
      <c r="A8" s="26">
        <v>2</v>
      </c>
      <c r="B8" s="42" t="s">
        <v>54</v>
      </c>
      <c r="C8" s="29" t="s">
        <v>46</v>
      </c>
      <c r="D8" s="34">
        <v>2</v>
      </c>
      <c r="E8" s="35">
        <v>9</v>
      </c>
      <c r="F8" s="18">
        <v>1</v>
      </c>
      <c r="G8" s="18"/>
      <c r="H8" s="18"/>
      <c r="I8" s="18"/>
      <c r="J8" s="18"/>
      <c r="K8" s="19"/>
      <c r="L8" s="19"/>
      <c r="M8" s="19"/>
      <c r="N8" s="19"/>
      <c r="O8" s="19"/>
      <c r="P8" s="19"/>
      <c r="Q8" s="18">
        <v>1</v>
      </c>
      <c r="R8" s="18"/>
      <c r="S8" s="18"/>
      <c r="T8" s="18">
        <v>1</v>
      </c>
      <c r="U8" s="18"/>
      <c r="V8" s="18"/>
      <c r="W8" s="18"/>
      <c r="X8" s="18"/>
      <c r="Y8" s="18"/>
      <c r="Z8" s="18"/>
      <c r="AA8" s="19"/>
      <c r="AB8" s="19"/>
      <c r="AC8" s="19"/>
      <c r="AD8" s="19"/>
      <c r="AE8" s="19">
        <v>1</v>
      </c>
      <c r="AF8" s="19">
        <v>1</v>
      </c>
      <c r="AG8" s="19"/>
      <c r="AH8" s="19"/>
      <c r="AI8" s="19">
        <v>1</v>
      </c>
      <c r="AJ8" s="19"/>
      <c r="AK8" s="19">
        <v>1</v>
      </c>
      <c r="AL8" s="19"/>
      <c r="AM8" s="19">
        <v>1</v>
      </c>
      <c r="AN8" s="19">
        <f aca="true" t="shared" si="1" ref="AN8:AN25">(F8+G8+H8+I8+J8+K8+L8+N8+O8+P8)*30+(Q8+R8+S8+X8)*10+(T8+W8+Z8)*5+(U8+V8+AA8+AB8)*3+M8*20+AC8*100+AD8*100</f>
        <v>45</v>
      </c>
      <c r="AO8" s="19">
        <f>AE8*15+AF8*50+AG8*35+AH8*40+AI8*70+AJ8*50+AK8*30+AL8*40+AM8*25</f>
        <v>190</v>
      </c>
      <c r="AP8" s="19">
        <f t="shared" si="0"/>
        <v>145</v>
      </c>
      <c r="AQ8" s="19">
        <v>9</v>
      </c>
      <c r="AR8" s="22">
        <f>(F8+G8+H8+I8+J8+K8+L8+N8+O8+P8)*30+(Q8+R8+S8+X8)*10+(T8+W8+Z8)*5+(U8+V8+AA8+AB8)*3+AC8*100+AD8*100</f>
        <v>45</v>
      </c>
    </row>
    <row r="9" spans="1:44" s="22" customFormat="1" ht="29.25" customHeight="1">
      <c r="A9" s="44">
        <v>3</v>
      </c>
      <c r="B9" s="41" t="s">
        <v>55</v>
      </c>
      <c r="C9" s="45" t="s">
        <v>46</v>
      </c>
      <c r="D9" s="46">
        <v>1</v>
      </c>
      <c r="E9" s="47">
        <v>8</v>
      </c>
      <c r="F9" s="48">
        <v>1</v>
      </c>
      <c r="G9" s="48"/>
      <c r="H9" s="48"/>
      <c r="I9" s="48"/>
      <c r="J9" s="48"/>
      <c r="K9" s="47"/>
      <c r="L9" s="47"/>
      <c r="M9" s="47"/>
      <c r="N9" s="47"/>
      <c r="O9" s="47"/>
      <c r="P9" s="47"/>
      <c r="Q9" s="48">
        <v>1</v>
      </c>
      <c r="R9" s="48"/>
      <c r="S9" s="48"/>
      <c r="T9" s="48">
        <v>1</v>
      </c>
      <c r="U9" s="48"/>
      <c r="V9" s="48"/>
      <c r="W9" s="48"/>
      <c r="X9" s="48"/>
      <c r="Y9" s="48"/>
      <c r="Z9" s="48"/>
      <c r="AA9" s="47"/>
      <c r="AB9" s="47"/>
      <c r="AC9" s="47"/>
      <c r="AD9" s="47"/>
      <c r="AE9" s="47">
        <v>1</v>
      </c>
      <c r="AF9" s="47">
        <v>1</v>
      </c>
      <c r="AG9" s="47">
        <v>1</v>
      </c>
      <c r="AH9" s="47">
        <v>1</v>
      </c>
      <c r="AI9" s="47">
        <v>1</v>
      </c>
      <c r="AJ9" s="47"/>
      <c r="AK9" s="47">
        <v>1</v>
      </c>
      <c r="AL9" s="47">
        <v>1</v>
      </c>
      <c r="AM9" s="47">
        <v>1</v>
      </c>
      <c r="AN9" s="47">
        <f t="shared" si="1"/>
        <v>45</v>
      </c>
      <c r="AO9" s="47">
        <f>AE9*15+AF9*50+AG9*35+AH9*40+AI9*70+AJ9*50+AK9*30+AL9*40+AM9*25</f>
        <v>305</v>
      </c>
      <c r="AP9" s="47">
        <f t="shared" si="0"/>
        <v>260</v>
      </c>
      <c r="AQ9" s="47">
        <f>RANK(AP9,AP7:AP29,0)</f>
        <v>2</v>
      </c>
      <c r="AR9" s="49">
        <f>(F9+G9+H9+I9+J9+K9+L9+N9+O9+P9)*30+(Q9+R9+S9+X9)*10+(T9+W9+Z9)*5+(U9+V9+AA9+AB9)*3+AC9*100+AD9*100</f>
        <v>45</v>
      </c>
    </row>
    <row r="10" spans="1:44" s="22" customFormat="1" ht="24.75" customHeight="1">
      <c r="A10" s="32">
        <v>4</v>
      </c>
      <c r="B10" s="41" t="s">
        <v>56</v>
      </c>
      <c r="C10" s="29" t="s">
        <v>46</v>
      </c>
      <c r="D10" s="34">
        <v>3</v>
      </c>
      <c r="E10" s="35">
        <v>8</v>
      </c>
      <c r="F10" s="18"/>
      <c r="G10" s="18"/>
      <c r="H10" s="18"/>
      <c r="I10" s="18"/>
      <c r="J10" s="18"/>
      <c r="K10" s="19"/>
      <c r="L10" s="19"/>
      <c r="M10" s="19"/>
      <c r="N10" s="19">
        <v>1</v>
      </c>
      <c r="O10" s="19"/>
      <c r="P10" s="19"/>
      <c r="Q10" s="18">
        <v>1</v>
      </c>
      <c r="R10" s="18"/>
      <c r="S10" s="18">
        <v>2</v>
      </c>
      <c r="T10" s="18"/>
      <c r="U10" s="18"/>
      <c r="V10" s="18">
        <v>1</v>
      </c>
      <c r="W10" s="18">
        <v>2</v>
      </c>
      <c r="X10" s="18"/>
      <c r="Y10" s="18"/>
      <c r="Z10" s="18"/>
      <c r="AA10" s="19"/>
      <c r="AB10" s="19"/>
      <c r="AC10" s="19"/>
      <c r="AD10" s="19"/>
      <c r="AE10" s="19">
        <v>1</v>
      </c>
      <c r="AF10" s="19"/>
      <c r="AG10" s="19">
        <v>1</v>
      </c>
      <c r="AH10" s="19"/>
      <c r="AI10" s="19">
        <v>1</v>
      </c>
      <c r="AJ10" s="19"/>
      <c r="AK10" s="19">
        <v>1</v>
      </c>
      <c r="AL10" s="19">
        <v>1</v>
      </c>
      <c r="AM10" s="19">
        <v>1</v>
      </c>
      <c r="AN10" s="19">
        <f t="shared" si="1"/>
        <v>73</v>
      </c>
      <c r="AO10" s="19">
        <f aca="true" t="shared" si="2" ref="AO10:AO29">AE10*15+AF10*50+AG10*35+AH10*40+AI10*70+AJ10*50+AK10*30+AL10*40+AM10*25</f>
        <v>215</v>
      </c>
      <c r="AP10" s="19">
        <f t="shared" si="0"/>
        <v>142</v>
      </c>
      <c r="AQ10" s="19">
        <v>10</v>
      </c>
      <c r="AR10" s="22">
        <f aca="true" t="shared" si="3" ref="AR10:AR29">(F10+G10+H10+I10+J10+K10+L10+N10+O10+P10)*30+(Q10+R10+S10+X10)*10+(T10+W10+Z10)*5+(U10+V10+AA10+AB10)*3+AC10*100+AD10*100</f>
        <v>73</v>
      </c>
    </row>
    <row r="11" spans="1:44" s="22" customFormat="1" ht="24.75" customHeight="1">
      <c r="A11" s="33">
        <v>5</v>
      </c>
      <c r="B11" s="41" t="s">
        <v>57</v>
      </c>
      <c r="C11" s="29" t="s">
        <v>48</v>
      </c>
      <c r="D11" s="34">
        <v>3</v>
      </c>
      <c r="E11" s="35">
        <v>6</v>
      </c>
      <c r="F11" s="18"/>
      <c r="G11" s="18"/>
      <c r="H11" s="18"/>
      <c r="I11" s="18"/>
      <c r="J11" s="18"/>
      <c r="K11" s="19"/>
      <c r="L11" s="19"/>
      <c r="M11" s="19"/>
      <c r="N11" s="19"/>
      <c r="O11" s="19"/>
      <c r="P11" s="19"/>
      <c r="Q11" s="18">
        <v>1</v>
      </c>
      <c r="R11" s="18"/>
      <c r="S11" s="18"/>
      <c r="T11" s="18">
        <v>2</v>
      </c>
      <c r="U11" s="18"/>
      <c r="V11" s="18"/>
      <c r="W11" s="18">
        <v>1</v>
      </c>
      <c r="X11" s="18"/>
      <c r="Y11" s="18"/>
      <c r="Z11" s="18"/>
      <c r="AA11" s="19"/>
      <c r="AB11" s="19"/>
      <c r="AC11" s="19"/>
      <c r="AD11" s="19"/>
      <c r="AE11" s="19">
        <v>1</v>
      </c>
      <c r="AF11" s="19">
        <v>1</v>
      </c>
      <c r="AG11" s="19"/>
      <c r="AH11" s="19"/>
      <c r="AI11" s="19"/>
      <c r="AJ11" s="19">
        <v>1</v>
      </c>
      <c r="AK11" s="19">
        <v>1</v>
      </c>
      <c r="AL11" s="19">
        <v>1</v>
      </c>
      <c r="AM11" s="19">
        <v>1</v>
      </c>
      <c r="AN11" s="19">
        <f t="shared" si="1"/>
        <v>25</v>
      </c>
      <c r="AO11" s="19">
        <f t="shared" si="2"/>
        <v>210</v>
      </c>
      <c r="AP11" s="19">
        <f t="shared" si="0"/>
        <v>185</v>
      </c>
      <c r="AQ11" s="35">
        <f>RANK(AP11,AP7:AP29,0)</f>
        <v>6</v>
      </c>
      <c r="AR11" s="22">
        <f t="shared" si="3"/>
        <v>25</v>
      </c>
    </row>
    <row r="12" spans="1:44" s="22" customFormat="1" ht="24.75" customHeight="1">
      <c r="A12" s="32">
        <v>6</v>
      </c>
      <c r="B12" s="41" t="s">
        <v>47</v>
      </c>
      <c r="C12" s="30" t="s">
        <v>25</v>
      </c>
      <c r="D12" s="36">
        <v>1</v>
      </c>
      <c r="E12" s="35">
        <v>1</v>
      </c>
      <c r="F12" s="18"/>
      <c r="G12" s="18"/>
      <c r="H12" s="18"/>
      <c r="I12" s="18"/>
      <c r="J12" s="18"/>
      <c r="K12" s="19"/>
      <c r="L12" s="19"/>
      <c r="M12" s="19"/>
      <c r="N12" s="19"/>
      <c r="O12" s="19"/>
      <c r="P12" s="19"/>
      <c r="Q12" s="18"/>
      <c r="R12" s="18"/>
      <c r="S12" s="18"/>
      <c r="T12" s="18">
        <v>1</v>
      </c>
      <c r="U12" s="18"/>
      <c r="V12" s="18">
        <v>1</v>
      </c>
      <c r="W12" s="18"/>
      <c r="X12" s="18"/>
      <c r="Y12" s="18"/>
      <c r="Z12" s="18"/>
      <c r="AA12" s="19"/>
      <c r="AB12" s="19"/>
      <c r="AC12" s="19"/>
      <c r="AD12" s="19"/>
      <c r="AE12" s="19">
        <v>1</v>
      </c>
      <c r="AF12" s="19"/>
      <c r="AG12" s="19"/>
      <c r="AH12" s="19">
        <v>1</v>
      </c>
      <c r="AI12" s="19">
        <v>1</v>
      </c>
      <c r="AJ12" s="19"/>
      <c r="AK12" s="19"/>
      <c r="AL12" s="19">
        <v>1</v>
      </c>
      <c r="AM12" s="19">
        <v>1</v>
      </c>
      <c r="AN12" s="19">
        <f t="shared" si="1"/>
        <v>8</v>
      </c>
      <c r="AO12" s="19">
        <f t="shared" si="2"/>
        <v>190</v>
      </c>
      <c r="AP12" s="19">
        <f t="shared" si="0"/>
        <v>182</v>
      </c>
      <c r="AQ12" s="35">
        <f>RANK(AP12,AP7:AP29,0)</f>
        <v>7</v>
      </c>
      <c r="AR12" s="22">
        <f t="shared" si="3"/>
        <v>8</v>
      </c>
    </row>
    <row r="13" spans="1:44" s="22" customFormat="1" ht="24.75" customHeight="1">
      <c r="A13" s="33">
        <v>7</v>
      </c>
      <c r="B13" s="41" t="s">
        <v>58</v>
      </c>
      <c r="C13" s="30" t="s">
        <v>25</v>
      </c>
      <c r="D13" s="36">
        <v>3</v>
      </c>
      <c r="E13" s="35">
        <v>3</v>
      </c>
      <c r="F13" s="18"/>
      <c r="G13" s="18"/>
      <c r="H13" s="18"/>
      <c r="I13" s="18"/>
      <c r="J13" s="18"/>
      <c r="K13" s="19"/>
      <c r="L13" s="19"/>
      <c r="M13" s="19"/>
      <c r="N13" s="19"/>
      <c r="O13" s="19"/>
      <c r="P13" s="19"/>
      <c r="Q13" s="18"/>
      <c r="R13" s="18"/>
      <c r="S13" s="18">
        <v>1</v>
      </c>
      <c r="T13" s="18"/>
      <c r="U13" s="18"/>
      <c r="V13" s="18"/>
      <c r="W13" s="18">
        <v>1</v>
      </c>
      <c r="X13" s="18"/>
      <c r="Y13" s="18"/>
      <c r="Z13" s="18"/>
      <c r="AA13" s="19"/>
      <c r="AB13" s="19"/>
      <c r="AC13" s="19"/>
      <c r="AD13" s="19"/>
      <c r="AE13" s="19"/>
      <c r="AF13" s="19">
        <v>1</v>
      </c>
      <c r="AG13" s="19">
        <v>1</v>
      </c>
      <c r="AH13" s="19">
        <v>1</v>
      </c>
      <c r="AI13" s="19"/>
      <c r="AJ13" s="19"/>
      <c r="AK13" s="19"/>
      <c r="AL13" s="19">
        <v>1</v>
      </c>
      <c r="AM13" s="19">
        <v>1</v>
      </c>
      <c r="AN13" s="19">
        <f t="shared" si="1"/>
        <v>15</v>
      </c>
      <c r="AO13" s="19">
        <f t="shared" si="2"/>
        <v>190</v>
      </c>
      <c r="AP13" s="19">
        <f t="shared" si="0"/>
        <v>175</v>
      </c>
      <c r="AQ13" s="35">
        <f>RANK(AP13,AP7:AP29,0)</f>
        <v>8</v>
      </c>
      <c r="AR13" s="22">
        <f t="shared" si="3"/>
        <v>15</v>
      </c>
    </row>
    <row r="14" spans="1:44" s="22" customFormat="1" ht="24.75" customHeight="1">
      <c r="A14" s="26">
        <v>8</v>
      </c>
      <c r="B14" s="41" t="s">
        <v>59</v>
      </c>
      <c r="C14" s="30" t="s">
        <v>25</v>
      </c>
      <c r="D14" s="34">
        <v>1</v>
      </c>
      <c r="E14" s="35">
        <v>4</v>
      </c>
      <c r="F14" s="18"/>
      <c r="G14" s="18"/>
      <c r="H14" s="18"/>
      <c r="I14" s="18"/>
      <c r="J14" s="18"/>
      <c r="K14" s="19"/>
      <c r="L14" s="19"/>
      <c r="M14" s="19"/>
      <c r="N14" s="19"/>
      <c r="O14" s="19"/>
      <c r="P14" s="19"/>
      <c r="Q14" s="18">
        <v>3</v>
      </c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19"/>
      <c r="AC14" s="19"/>
      <c r="AD14" s="19"/>
      <c r="AE14" s="19"/>
      <c r="AF14" s="19"/>
      <c r="AG14" s="19">
        <v>1</v>
      </c>
      <c r="AH14" s="19">
        <v>1</v>
      </c>
      <c r="AI14" s="19"/>
      <c r="AJ14" s="19"/>
      <c r="AK14" s="19">
        <v>1</v>
      </c>
      <c r="AL14" s="19"/>
      <c r="AM14" s="19">
        <v>1</v>
      </c>
      <c r="AN14" s="19">
        <f t="shared" si="1"/>
        <v>30</v>
      </c>
      <c r="AO14" s="19">
        <f t="shared" si="2"/>
        <v>130</v>
      </c>
      <c r="AP14" s="19">
        <f t="shared" si="0"/>
        <v>100</v>
      </c>
      <c r="AQ14" s="19">
        <v>12</v>
      </c>
      <c r="AR14" s="22">
        <f t="shared" si="3"/>
        <v>30</v>
      </c>
    </row>
    <row r="15" spans="1:44" s="22" customFormat="1" ht="24.75" customHeight="1">
      <c r="A15" s="33">
        <v>9</v>
      </c>
      <c r="B15" s="43" t="s">
        <v>60</v>
      </c>
      <c r="C15" s="30" t="s">
        <v>10</v>
      </c>
      <c r="D15" s="34">
        <v>1</v>
      </c>
      <c r="E15" s="35">
        <v>9</v>
      </c>
      <c r="F15" s="18"/>
      <c r="G15" s="18"/>
      <c r="H15" s="18"/>
      <c r="I15" s="18"/>
      <c r="J15" s="18"/>
      <c r="K15" s="19"/>
      <c r="L15" s="19"/>
      <c r="M15" s="19">
        <v>3</v>
      </c>
      <c r="N15" s="19"/>
      <c r="O15" s="19"/>
      <c r="P15" s="19"/>
      <c r="Q15" s="18">
        <v>1</v>
      </c>
      <c r="R15" s="18"/>
      <c r="S15" s="18"/>
      <c r="T15" s="18">
        <v>3</v>
      </c>
      <c r="U15" s="18"/>
      <c r="V15" s="18"/>
      <c r="W15" s="18"/>
      <c r="X15" s="18"/>
      <c r="Y15" s="18"/>
      <c r="Z15" s="18"/>
      <c r="AA15" s="19"/>
      <c r="AB15" s="19"/>
      <c r="AC15" s="19"/>
      <c r="AD15" s="19">
        <v>1</v>
      </c>
      <c r="AE15" s="19"/>
      <c r="AF15" s="19"/>
      <c r="AG15" s="19"/>
      <c r="AH15" s="19"/>
      <c r="AI15" s="19"/>
      <c r="AJ15" s="19"/>
      <c r="AK15" s="19"/>
      <c r="AL15" s="19"/>
      <c r="AM15" s="19"/>
      <c r="AN15" s="19">
        <f t="shared" si="1"/>
        <v>185</v>
      </c>
      <c r="AO15" s="19">
        <f t="shared" si="2"/>
        <v>0</v>
      </c>
      <c r="AP15" s="19">
        <f t="shared" si="0"/>
        <v>-185</v>
      </c>
      <c r="AQ15" s="19">
        <v>22</v>
      </c>
      <c r="AR15" s="22">
        <f t="shared" si="3"/>
        <v>125</v>
      </c>
    </row>
    <row r="16" spans="1:44" s="22" customFormat="1" ht="24.75" customHeight="1">
      <c r="A16" s="44">
        <v>10</v>
      </c>
      <c r="B16" s="41" t="s">
        <v>61</v>
      </c>
      <c r="C16" s="50" t="s">
        <v>10</v>
      </c>
      <c r="D16" s="46">
        <v>2</v>
      </c>
      <c r="E16" s="47">
        <v>2</v>
      </c>
      <c r="F16" s="48"/>
      <c r="G16" s="48"/>
      <c r="H16" s="48"/>
      <c r="I16" s="48"/>
      <c r="J16" s="48"/>
      <c r="K16" s="47"/>
      <c r="L16" s="47"/>
      <c r="M16" s="47"/>
      <c r="N16" s="47"/>
      <c r="O16" s="47"/>
      <c r="P16" s="47"/>
      <c r="Q16" s="48">
        <v>1</v>
      </c>
      <c r="R16" s="48"/>
      <c r="S16" s="48"/>
      <c r="T16" s="48">
        <v>1</v>
      </c>
      <c r="U16" s="48"/>
      <c r="V16" s="48"/>
      <c r="W16" s="48"/>
      <c r="X16" s="48"/>
      <c r="Y16" s="48"/>
      <c r="Z16" s="48"/>
      <c r="AA16" s="47"/>
      <c r="AB16" s="47"/>
      <c r="AC16" s="47"/>
      <c r="AD16" s="47"/>
      <c r="AE16" s="47"/>
      <c r="AF16" s="47">
        <v>1</v>
      </c>
      <c r="AG16" s="47">
        <v>1</v>
      </c>
      <c r="AH16" s="47"/>
      <c r="AI16" s="47">
        <v>1</v>
      </c>
      <c r="AJ16" s="47">
        <v>1</v>
      </c>
      <c r="AK16" s="47"/>
      <c r="AL16" s="47"/>
      <c r="AM16" s="47">
        <v>1</v>
      </c>
      <c r="AN16" s="47">
        <f t="shared" si="1"/>
        <v>15</v>
      </c>
      <c r="AO16" s="47">
        <f t="shared" si="2"/>
        <v>230</v>
      </c>
      <c r="AP16" s="47">
        <f t="shared" si="0"/>
        <v>215</v>
      </c>
      <c r="AQ16" s="47">
        <f>RANK(AP16,AP7:AP29,0)</f>
        <v>4</v>
      </c>
      <c r="AR16" s="49">
        <f t="shared" si="3"/>
        <v>15</v>
      </c>
    </row>
    <row r="17" spans="1:44" s="22" customFormat="1" ht="24.75" customHeight="1">
      <c r="A17" s="33">
        <v>11</v>
      </c>
      <c r="B17" s="41" t="s">
        <v>62</v>
      </c>
      <c r="C17" s="30" t="s">
        <v>10</v>
      </c>
      <c r="D17" s="34">
        <v>3</v>
      </c>
      <c r="E17" s="35">
        <v>9</v>
      </c>
      <c r="F17" s="18"/>
      <c r="G17" s="18"/>
      <c r="H17" s="18"/>
      <c r="I17" s="18">
        <v>1</v>
      </c>
      <c r="J17" s="18"/>
      <c r="K17" s="19"/>
      <c r="L17" s="19"/>
      <c r="M17" s="19">
        <v>2</v>
      </c>
      <c r="N17" s="19"/>
      <c r="O17" s="19"/>
      <c r="P17" s="19"/>
      <c r="Q17" s="18">
        <v>1</v>
      </c>
      <c r="R17" s="18"/>
      <c r="S17" s="18">
        <v>6</v>
      </c>
      <c r="T17" s="18">
        <v>2</v>
      </c>
      <c r="U17" s="18"/>
      <c r="V17" s="18"/>
      <c r="W17" s="18"/>
      <c r="X17" s="18"/>
      <c r="Y17" s="18"/>
      <c r="Z17" s="18"/>
      <c r="AA17" s="19"/>
      <c r="AB17" s="19"/>
      <c r="AC17" s="19"/>
      <c r="AD17" s="19"/>
      <c r="AE17" s="19"/>
      <c r="AF17" s="19"/>
      <c r="AG17" s="19"/>
      <c r="AH17" s="19"/>
      <c r="AI17" s="19">
        <v>1</v>
      </c>
      <c r="AJ17" s="19"/>
      <c r="AK17" s="19"/>
      <c r="AL17" s="19"/>
      <c r="AM17" s="19">
        <v>1</v>
      </c>
      <c r="AN17" s="19">
        <f t="shared" si="1"/>
        <v>150</v>
      </c>
      <c r="AO17" s="19">
        <f t="shared" si="2"/>
        <v>95</v>
      </c>
      <c r="AP17" s="19">
        <f t="shared" si="0"/>
        <v>-55</v>
      </c>
      <c r="AQ17" s="19">
        <v>20</v>
      </c>
      <c r="AR17" s="22">
        <f t="shared" si="3"/>
        <v>110</v>
      </c>
    </row>
    <row r="18" spans="1:44" s="22" customFormat="1" ht="24.75" customHeight="1">
      <c r="A18" s="32">
        <v>12</v>
      </c>
      <c r="B18" s="41" t="s">
        <v>63</v>
      </c>
      <c r="C18" s="30" t="s">
        <v>10</v>
      </c>
      <c r="D18" s="34">
        <v>3</v>
      </c>
      <c r="E18" s="35">
        <v>1</v>
      </c>
      <c r="F18" s="18"/>
      <c r="G18" s="18"/>
      <c r="H18" s="18"/>
      <c r="I18" s="18"/>
      <c r="J18" s="18"/>
      <c r="K18" s="19"/>
      <c r="L18" s="19"/>
      <c r="M18" s="19">
        <v>1</v>
      </c>
      <c r="N18" s="19"/>
      <c r="O18" s="19"/>
      <c r="P18" s="19"/>
      <c r="Q18" s="18">
        <v>1</v>
      </c>
      <c r="R18" s="18"/>
      <c r="S18" s="18">
        <v>1</v>
      </c>
      <c r="T18" s="18"/>
      <c r="U18" s="18">
        <v>2</v>
      </c>
      <c r="V18" s="18"/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>
        <v>1</v>
      </c>
      <c r="AH18" s="19"/>
      <c r="AI18" s="19"/>
      <c r="AJ18" s="19"/>
      <c r="AK18" s="19">
        <v>1</v>
      </c>
      <c r="AL18" s="19"/>
      <c r="AM18" s="19">
        <v>1</v>
      </c>
      <c r="AN18" s="19">
        <f t="shared" si="1"/>
        <v>46</v>
      </c>
      <c r="AO18" s="19">
        <f t="shared" si="2"/>
        <v>90</v>
      </c>
      <c r="AP18" s="19">
        <f t="shared" si="0"/>
        <v>44</v>
      </c>
      <c r="AQ18" s="19">
        <v>17</v>
      </c>
      <c r="AR18" s="22">
        <f t="shared" si="3"/>
        <v>26</v>
      </c>
    </row>
    <row r="19" spans="1:44" s="22" customFormat="1" ht="24.75" customHeight="1">
      <c r="A19" s="44">
        <v>13</v>
      </c>
      <c r="B19" s="41" t="s">
        <v>64</v>
      </c>
      <c r="C19" s="45" t="s">
        <v>22</v>
      </c>
      <c r="D19" s="46">
        <v>2</v>
      </c>
      <c r="E19" s="47">
        <v>8</v>
      </c>
      <c r="F19" s="48"/>
      <c r="G19" s="48"/>
      <c r="H19" s="48"/>
      <c r="I19" s="48"/>
      <c r="J19" s="48"/>
      <c r="K19" s="47"/>
      <c r="L19" s="47"/>
      <c r="M19" s="47"/>
      <c r="N19" s="47"/>
      <c r="O19" s="47"/>
      <c r="P19" s="47"/>
      <c r="Q19" s="48">
        <v>1</v>
      </c>
      <c r="R19" s="48"/>
      <c r="S19" s="48"/>
      <c r="T19" s="48">
        <v>1</v>
      </c>
      <c r="U19" s="48"/>
      <c r="V19" s="48"/>
      <c r="W19" s="48"/>
      <c r="X19" s="48"/>
      <c r="Y19" s="48"/>
      <c r="Z19" s="48"/>
      <c r="AA19" s="47"/>
      <c r="AB19" s="47"/>
      <c r="AC19" s="47"/>
      <c r="AD19" s="47"/>
      <c r="AE19" s="47">
        <v>1</v>
      </c>
      <c r="AF19" s="47">
        <v>1</v>
      </c>
      <c r="AG19" s="47">
        <v>1</v>
      </c>
      <c r="AH19" s="47"/>
      <c r="AI19" s="47">
        <v>1</v>
      </c>
      <c r="AJ19" s="47">
        <v>1</v>
      </c>
      <c r="AK19" s="47"/>
      <c r="AL19" s="47">
        <v>1</v>
      </c>
      <c r="AM19" s="47">
        <v>1</v>
      </c>
      <c r="AN19" s="47">
        <f t="shared" si="1"/>
        <v>15</v>
      </c>
      <c r="AO19" s="47">
        <f t="shared" si="2"/>
        <v>285</v>
      </c>
      <c r="AP19" s="47">
        <f t="shared" si="0"/>
        <v>270</v>
      </c>
      <c r="AQ19" s="47">
        <f>RANK(AP19,AP7:AP29,0)</f>
        <v>1</v>
      </c>
      <c r="AR19" s="49">
        <f t="shared" si="3"/>
        <v>15</v>
      </c>
    </row>
    <row r="20" spans="1:44" s="22" customFormat="1" ht="24.75" customHeight="1">
      <c r="A20" s="32">
        <v>14</v>
      </c>
      <c r="B20" s="41" t="s">
        <v>73</v>
      </c>
      <c r="C20" s="29" t="s">
        <v>65</v>
      </c>
      <c r="D20" s="34">
        <v>2</v>
      </c>
      <c r="E20" s="35">
        <v>6</v>
      </c>
      <c r="F20" s="18"/>
      <c r="G20" s="18"/>
      <c r="H20" s="18"/>
      <c r="I20" s="18"/>
      <c r="J20" s="18"/>
      <c r="K20" s="19"/>
      <c r="L20" s="19"/>
      <c r="M20" s="19">
        <v>1</v>
      </c>
      <c r="N20" s="19"/>
      <c r="O20" s="19"/>
      <c r="P20" s="19"/>
      <c r="Q20" s="18">
        <v>1</v>
      </c>
      <c r="R20" s="18"/>
      <c r="S20" s="18"/>
      <c r="T20" s="18">
        <v>1</v>
      </c>
      <c r="U20" s="18"/>
      <c r="V20" s="18"/>
      <c r="W20" s="18"/>
      <c r="X20" s="18"/>
      <c r="Y20" s="18"/>
      <c r="Z20" s="18"/>
      <c r="AA20" s="19"/>
      <c r="AB20" s="19"/>
      <c r="AC20" s="19"/>
      <c r="AD20" s="19"/>
      <c r="AE20" s="19">
        <v>1</v>
      </c>
      <c r="AF20" s="19"/>
      <c r="AG20" s="19"/>
      <c r="AH20" s="19"/>
      <c r="AI20" s="19">
        <v>1</v>
      </c>
      <c r="AJ20" s="19">
        <v>1</v>
      </c>
      <c r="AK20" s="19"/>
      <c r="AL20" s="19"/>
      <c r="AM20" s="19"/>
      <c r="AN20" s="19">
        <f t="shared" si="1"/>
        <v>35</v>
      </c>
      <c r="AO20" s="19">
        <f t="shared" si="2"/>
        <v>135</v>
      </c>
      <c r="AP20" s="19">
        <f t="shared" si="0"/>
        <v>100</v>
      </c>
      <c r="AQ20" s="19">
        <v>12</v>
      </c>
      <c r="AR20" s="22">
        <f t="shared" si="3"/>
        <v>15</v>
      </c>
    </row>
    <row r="21" spans="1:44" s="22" customFormat="1" ht="24.75" customHeight="1">
      <c r="A21" s="33">
        <v>15</v>
      </c>
      <c r="B21" s="41" t="s">
        <v>66</v>
      </c>
      <c r="C21" s="29" t="s">
        <v>65</v>
      </c>
      <c r="D21" s="34">
        <v>1</v>
      </c>
      <c r="E21" s="35">
        <v>6</v>
      </c>
      <c r="F21" s="18"/>
      <c r="G21" s="18"/>
      <c r="H21" s="18"/>
      <c r="I21" s="18"/>
      <c r="J21" s="18"/>
      <c r="K21" s="19"/>
      <c r="L21" s="19"/>
      <c r="M21" s="19"/>
      <c r="N21" s="19"/>
      <c r="O21" s="19"/>
      <c r="P21" s="19"/>
      <c r="Q21" s="18">
        <v>2</v>
      </c>
      <c r="R21" s="18"/>
      <c r="S21" s="18"/>
      <c r="T21" s="18"/>
      <c r="U21" s="18"/>
      <c r="V21" s="18"/>
      <c r="W21" s="18"/>
      <c r="X21" s="18"/>
      <c r="Y21" s="18"/>
      <c r="Z21" s="18"/>
      <c r="AA21" s="19"/>
      <c r="AB21" s="19"/>
      <c r="AC21" s="19"/>
      <c r="AD21" s="19"/>
      <c r="AE21" s="19"/>
      <c r="AF21" s="19"/>
      <c r="AG21" s="19"/>
      <c r="AH21" s="19"/>
      <c r="AI21" s="19"/>
      <c r="AJ21" s="19">
        <v>1</v>
      </c>
      <c r="AK21" s="19">
        <v>1</v>
      </c>
      <c r="AL21" s="19"/>
      <c r="AM21" s="19">
        <v>1</v>
      </c>
      <c r="AN21" s="19">
        <f t="shared" si="1"/>
        <v>20</v>
      </c>
      <c r="AO21" s="19">
        <f t="shared" si="2"/>
        <v>105</v>
      </c>
      <c r="AP21" s="19">
        <f t="shared" si="0"/>
        <v>85</v>
      </c>
      <c r="AQ21" s="19">
        <v>14</v>
      </c>
      <c r="AR21" s="22">
        <f t="shared" si="3"/>
        <v>20</v>
      </c>
    </row>
    <row r="22" spans="1:44" s="22" customFormat="1" ht="24.75" customHeight="1">
      <c r="A22" s="32">
        <v>16</v>
      </c>
      <c r="B22" s="41" t="s">
        <v>67</v>
      </c>
      <c r="C22" s="29" t="s">
        <v>22</v>
      </c>
      <c r="D22" s="34">
        <v>3</v>
      </c>
      <c r="E22" s="35">
        <v>4</v>
      </c>
      <c r="F22" s="18"/>
      <c r="G22" s="18"/>
      <c r="H22" s="18"/>
      <c r="I22" s="18"/>
      <c r="J22" s="18"/>
      <c r="K22" s="19"/>
      <c r="L22" s="19"/>
      <c r="M22" s="19"/>
      <c r="N22" s="19">
        <v>1</v>
      </c>
      <c r="O22" s="19"/>
      <c r="P22" s="19"/>
      <c r="Q22" s="18">
        <v>3</v>
      </c>
      <c r="R22" s="18"/>
      <c r="S22" s="18"/>
      <c r="T22" s="18"/>
      <c r="U22" s="18"/>
      <c r="V22" s="18"/>
      <c r="W22" s="18"/>
      <c r="X22" s="18"/>
      <c r="Y22" s="18"/>
      <c r="Z22" s="18"/>
      <c r="AA22" s="19"/>
      <c r="AB22" s="19"/>
      <c r="AC22" s="19"/>
      <c r="AD22" s="19"/>
      <c r="AE22" s="19"/>
      <c r="AF22" s="19"/>
      <c r="AG22" s="19">
        <v>1</v>
      </c>
      <c r="AH22" s="19">
        <v>1</v>
      </c>
      <c r="AI22" s="19">
        <v>1</v>
      </c>
      <c r="AJ22" s="19">
        <v>1</v>
      </c>
      <c r="AK22" s="19"/>
      <c r="AL22" s="19">
        <v>1</v>
      </c>
      <c r="AM22" s="19"/>
      <c r="AN22" s="19">
        <f t="shared" si="1"/>
        <v>60</v>
      </c>
      <c r="AO22" s="19">
        <f t="shared" si="2"/>
        <v>235</v>
      </c>
      <c r="AP22" s="19">
        <f t="shared" si="0"/>
        <v>175</v>
      </c>
      <c r="AQ22" s="35">
        <f>RANK(AP22,AP7:AP29,0)</f>
        <v>8</v>
      </c>
      <c r="AR22" s="22">
        <f t="shared" si="3"/>
        <v>60</v>
      </c>
    </row>
    <row r="23" spans="1:44" s="22" customFormat="1" ht="24.75" customHeight="1">
      <c r="A23" s="33">
        <v>17</v>
      </c>
      <c r="B23" s="41" t="s">
        <v>68</v>
      </c>
      <c r="C23" s="29" t="s">
        <v>49</v>
      </c>
      <c r="D23" s="34">
        <v>1</v>
      </c>
      <c r="E23" s="35">
        <v>3</v>
      </c>
      <c r="F23" s="18"/>
      <c r="G23" s="18"/>
      <c r="H23" s="18"/>
      <c r="I23" s="18"/>
      <c r="J23" s="18"/>
      <c r="K23" s="19"/>
      <c r="L23" s="19"/>
      <c r="M23" s="19">
        <v>1</v>
      </c>
      <c r="N23" s="19"/>
      <c r="O23" s="19"/>
      <c r="P23" s="19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  <c r="AB23" s="19"/>
      <c r="AC23" s="19"/>
      <c r="AD23" s="19"/>
      <c r="AE23" s="19">
        <v>1</v>
      </c>
      <c r="AF23" s="19"/>
      <c r="AG23" s="19">
        <v>1</v>
      </c>
      <c r="AH23" s="19"/>
      <c r="AI23" s="19"/>
      <c r="AJ23" s="19">
        <v>1</v>
      </c>
      <c r="AK23" s="19">
        <v>1</v>
      </c>
      <c r="AL23" s="19"/>
      <c r="AM23" s="19"/>
      <c r="AN23" s="19">
        <f t="shared" si="1"/>
        <v>20</v>
      </c>
      <c r="AO23" s="19">
        <f t="shared" si="2"/>
        <v>130</v>
      </c>
      <c r="AP23" s="19">
        <f t="shared" si="0"/>
        <v>110</v>
      </c>
      <c r="AQ23" s="19">
        <v>11</v>
      </c>
      <c r="AR23" s="22">
        <f t="shared" si="3"/>
        <v>0</v>
      </c>
    </row>
    <row r="24" spans="1:44" s="22" customFormat="1" ht="24.75" customHeight="1">
      <c r="A24" s="32">
        <v>18</v>
      </c>
      <c r="B24" s="41" t="s">
        <v>75</v>
      </c>
      <c r="C24" s="29" t="s">
        <v>49</v>
      </c>
      <c r="D24" s="34">
        <v>2</v>
      </c>
      <c r="E24" s="35">
        <v>1</v>
      </c>
      <c r="F24" s="18"/>
      <c r="G24" s="18"/>
      <c r="H24" s="18">
        <v>1</v>
      </c>
      <c r="I24" s="18"/>
      <c r="J24" s="18"/>
      <c r="K24" s="19"/>
      <c r="L24" s="19"/>
      <c r="M24" s="19">
        <v>1</v>
      </c>
      <c r="N24" s="19"/>
      <c r="O24" s="19"/>
      <c r="P24" s="19"/>
      <c r="Q24" s="18">
        <v>1</v>
      </c>
      <c r="R24" s="18"/>
      <c r="S24" s="18"/>
      <c r="T24" s="18"/>
      <c r="U24" s="18">
        <v>2</v>
      </c>
      <c r="V24" s="18"/>
      <c r="W24" s="18">
        <v>1</v>
      </c>
      <c r="X24" s="18"/>
      <c r="Y24" s="18"/>
      <c r="Z24" s="18">
        <v>1</v>
      </c>
      <c r="AA24" s="19"/>
      <c r="AB24" s="19"/>
      <c r="AC24" s="19"/>
      <c r="AD24" s="19"/>
      <c r="AE24" s="19">
        <v>1</v>
      </c>
      <c r="AF24" s="19"/>
      <c r="AG24" s="19"/>
      <c r="AH24" s="19"/>
      <c r="AI24" s="19"/>
      <c r="AJ24" s="19"/>
      <c r="AK24" s="19">
        <v>1</v>
      </c>
      <c r="AL24" s="19"/>
      <c r="AM24" s="19"/>
      <c r="AN24" s="19">
        <f t="shared" si="1"/>
        <v>76</v>
      </c>
      <c r="AO24" s="19">
        <f t="shared" si="2"/>
        <v>45</v>
      </c>
      <c r="AP24" s="19">
        <f t="shared" si="0"/>
        <v>-31</v>
      </c>
      <c r="AQ24" s="19">
        <v>19</v>
      </c>
      <c r="AR24" s="22">
        <f t="shared" si="3"/>
        <v>56</v>
      </c>
    </row>
    <row r="25" spans="1:44" s="22" customFormat="1" ht="24.75" customHeight="1">
      <c r="A25" s="44">
        <v>19</v>
      </c>
      <c r="B25" s="43" t="s">
        <v>69</v>
      </c>
      <c r="C25" s="45" t="s">
        <v>10</v>
      </c>
      <c r="D25" s="46">
        <v>3</v>
      </c>
      <c r="E25" s="47">
        <v>2</v>
      </c>
      <c r="F25" s="48"/>
      <c r="G25" s="48"/>
      <c r="H25" s="48"/>
      <c r="I25" s="48"/>
      <c r="J25" s="48"/>
      <c r="K25" s="47"/>
      <c r="L25" s="47"/>
      <c r="M25" s="47"/>
      <c r="N25" s="47"/>
      <c r="O25" s="47"/>
      <c r="P25" s="47"/>
      <c r="Q25" s="48"/>
      <c r="R25" s="48"/>
      <c r="S25" s="48">
        <v>1</v>
      </c>
      <c r="T25" s="48"/>
      <c r="U25" s="48"/>
      <c r="V25" s="48"/>
      <c r="W25" s="48"/>
      <c r="X25" s="48"/>
      <c r="Y25" s="48"/>
      <c r="Z25" s="48"/>
      <c r="AA25" s="47"/>
      <c r="AB25" s="47"/>
      <c r="AC25" s="47"/>
      <c r="AD25" s="47"/>
      <c r="AE25" s="47"/>
      <c r="AF25" s="47">
        <v>1</v>
      </c>
      <c r="AG25" s="47">
        <v>1</v>
      </c>
      <c r="AH25" s="47"/>
      <c r="AI25" s="47">
        <v>1</v>
      </c>
      <c r="AJ25" s="47">
        <v>1</v>
      </c>
      <c r="AK25" s="47">
        <v>1</v>
      </c>
      <c r="AL25" s="47"/>
      <c r="AM25" s="47"/>
      <c r="AN25" s="47">
        <f t="shared" si="1"/>
        <v>10</v>
      </c>
      <c r="AO25" s="47">
        <f t="shared" si="2"/>
        <v>235</v>
      </c>
      <c r="AP25" s="47">
        <f t="shared" si="0"/>
        <v>225</v>
      </c>
      <c r="AQ25" s="47">
        <f>RANK(AP25,AP7:AP29,0)</f>
        <v>3</v>
      </c>
      <c r="AR25" s="49">
        <f t="shared" si="3"/>
        <v>10</v>
      </c>
    </row>
    <row r="26" spans="1:44" s="22" customFormat="1" ht="24.75" customHeight="1">
      <c r="A26" s="33">
        <v>20</v>
      </c>
      <c r="B26" s="41" t="s">
        <v>70</v>
      </c>
      <c r="C26" s="29" t="s">
        <v>10</v>
      </c>
      <c r="D26" s="34">
        <v>2</v>
      </c>
      <c r="E26" s="35">
        <v>4</v>
      </c>
      <c r="F26" s="18"/>
      <c r="G26" s="18"/>
      <c r="H26" s="18"/>
      <c r="I26" s="18"/>
      <c r="J26" s="18"/>
      <c r="K26" s="19"/>
      <c r="L26" s="19"/>
      <c r="M26" s="19"/>
      <c r="N26" s="19"/>
      <c r="O26" s="19"/>
      <c r="P26" s="19"/>
      <c r="Q26" s="18">
        <v>2</v>
      </c>
      <c r="R26" s="18"/>
      <c r="S26" s="18">
        <v>1</v>
      </c>
      <c r="T26" s="18"/>
      <c r="U26" s="18"/>
      <c r="V26" s="18">
        <v>1</v>
      </c>
      <c r="W26" s="18">
        <v>4</v>
      </c>
      <c r="X26" s="18"/>
      <c r="Y26" s="18"/>
      <c r="Z26" s="18"/>
      <c r="AA26" s="19"/>
      <c r="AB26" s="19"/>
      <c r="AC26" s="19"/>
      <c r="AD26" s="19"/>
      <c r="AE26" s="19"/>
      <c r="AF26" s="19"/>
      <c r="AG26" s="19">
        <v>1</v>
      </c>
      <c r="AH26" s="19">
        <v>1</v>
      </c>
      <c r="AI26" s="19"/>
      <c r="AJ26" s="19"/>
      <c r="AK26" s="19">
        <v>1</v>
      </c>
      <c r="AL26" s="19"/>
      <c r="AM26" s="19"/>
      <c r="AN26" s="19">
        <f>(F26+G26+H26+I26+J26+K26+L26+N26+O26+P26)*30+(Q26+R26+S26+X26)*10+(T26+W26+Z26)*5+(U26+V26+AA26+AB26)*3+M26*20+AC26*100+AD26*100</f>
        <v>53</v>
      </c>
      <c r="AO26" s="19">
        <f t="shared" si="2"/>
        <v>105</v>
      </c>
      <c r="AP26" s="19">
        <f>AO26-AN26</f>
        <v>52</v>
      </c>
      <c r="AQ26" s="19">
        <v>16</v>
      </c>
      <c r="AR26" s="22">
        <f t="shared" si="3"/>
        <v>53</v>
      </c>
    </row>
    <row r="27" spans="1:44" s="22" customFormat="1" ht="24.75" customHeight="1">
      <c r="A27" s="32">
        <v>21</v>
      </c>
      <c r="B27" s="43" t="s">
        <v>71</v>
      </c>
      <c r="C27" s="29" t="s">
        <v>10</v>
      </c>
      <c r="D27" s="34">
        <v>3</v>
      </c>
      <c r="E27" s="35">
        <v>7</v>
      </c>
      <c r="F27" s="18">
        <v>1</v>
      </c>
      <c r="G27" s="18"/>
      <c r="H27" s="18"/>
      <c r="I27" s="18"/>
      <c r="J27" s="18"/>
      <c r="K27" s="19"/>
      <c r="L27" s="19"/>
      <c r="M27" s="19"/>
      <c r="N27" s="19"/>
      <c r="O27" s="19"/>
      <c r="P27" s="19"/>
      <c r="Q27" s="18">
        <v>1</v>
      </c>
      <c r="R27" s="18"/>
      <c r="S27" s="18"/>
      <c r="T27" s="18"/>
      <c r="U27" s="18"/>
      <c r="V27" s="18"/>
      <c r="W27" s="18">
        <v>1</v>
      </c>
      <c r="X27" s="18"/>
      <c r="Y27" s="18">
        <v>1</v>
      </c>
      <c r="Z27" s="18"/>
      <c r="AA27" s="19"/>
      <c r="AB27" s="19"/>
      <c r="AC27" s="19"/>
      <c r="AD27" s="19"/>
      <c r="AE27" s="19"/>
      <c r="AF27" s="19"/>
      <c r="AG27" s="19"/>
      <c r="AH27" s="19"/>
      <c r="AI27" s="19">
        <v>1</v>
      </c>
      <c r="AJ27" s="19"/>
      <c r="AK27" s="19">
        <v>1</v>
      </c>
      <c r="AL27" s="19"/>
      <c r="AM27" s="19"/>
      <c r="AN27" s="19">
        <f>(F27+G27+H27+I27+J27+K27+L27+N27+O27+P27)*30+(Q27+R27+S27+X27)*10+(T27+W27+Z27)*5+(U27+V27+AA27+AB27)*3+M27*20+AC27*100+AD27*100</f>
        <v>45</v>
      </c>
      <c r="AO27" s="19">
        <f t="shared" si="2"/>
        <v>100</v>
      </c>
      <c r="AP27" s="19">
        <f>AO27-AN27</f>
        <v>55</v>
      </c>
      <c r="AQ27" s="19">
        <v>15</v>
      </c>
      <c r="AR27" s="22">
        <f t="shared" si="3"/>
        <v>45</v>
      </c>
    </row>
    <row r="28" spans="1:44" s="22" customFormat="1" ht="24.75" customHeight="1">
      <c r="A28" s="33">
        <v>22</v>
      </c>
      <c r="B28" s="41" t="s">
        <v>50</v>
      </c>
      <c r="C28" s="29" t="s">
        <v>49</v>
      </c>
      <c r="D28" s="34">
        <v>1</v>
      </c>
      <c r="E28" s="35">
        <v>2</v>
      </c>
      <c r="F28" s="18"/>
      <c r="G28" s="18"/>
      <c r="H28" s="18"/>
      <c r="I28" s="18"/>
      <c r="J28" s="18"/>
      <c r="K28" s="19"/>
      <c r="L28" s="19"/>
      <c r="M28" s="19">
        <v>1</v>
      </c>
      <c r="N28" s="19"/>
      <c r="O28" s="19"/>
      <c r="P28" s="19"/>
      <c r="Q28" s="18">
        <v>3</v>
      </c>
      <c r="R28" s="18"/>
      <c r="S28" s="18">
        <v>1</v>
      </c>
      <c r="T28" s="18"/>
      <c r="U28" s="18"/>
      <c r="V28" s="18"/>
      <c r="W28" s="18"/>
      <c r="X28" s="18"/>
      <c r="Y28" s="18"/>
      <c r="Z28" s="18"/>
      <c r="AA28" s="19"/>
      <c r="AB28" s="19"/>
      <c r="AC28" s="19"/>
      <c r="AD28" s="19"/>
      <c r="AE28" s="19">
        <v>1</v>
      </c>
      <c r="AF28" s="19"/>
      <c r="AG28" s="19">
        <v>1</v>
      </c>
      <c r="AH28" s="19"/>
      <c r="AI28" s="19"/>
      <c r="AJ28" s="19"/>
      <c r="AK28" s="19"/>
      <c r="AL28" s="19"/>
      <c r="AM28" s="19"/>
      <c r="AN28" s="19">
        <f>(F28+G28+H28+I28+J28+K28+L28+N28+O28+P28)*30+(Q28+R28+S28+X28)*10+(T28+W28+Z28)*5+(U28+V28+AA28+AB28)*3+M28*20+AC28*100+AD28*100</f>
        <v>60</v>
      </c>
      <c r="AO28" s="19">
        <f t="shared" si="2"/>
        <v>50</v>
      </c>
      <c r="AP28" s="19">
        <f>AO28-AN28</f>
        <v>-10</v>
      </c>
      <c r="AQ28" s="19">
        <v>18</v>
      </c>
      <c r="AR28" s="22">
        <f t="shared" si="3"/>
        <v>40</v>
      </c>
    </row>
    <row r="29" spans="1:44" s="22" customFormat="1" ht="24.75" customHeight="1">
      <c r="A29" s="32">
        <v>23</v>
      </c>
      <c r="B29" s="43" t="s">
        <v>74</v>
      </c>
      <c r="C29" s="29" t="s">
        <v>25</v>
      </c>
      <c r="D29" s="34">
        <v>2</v>
      </c>
      <c r="E29" s="35">
        <v>7</v>
      </c>
      <c r="F29" s="18"/>
      <c r="G29" s="18"/>
      <c r="H29" s="18">
        <v>1</v>
      </c>
      <c r="I29" s="18"/>
      <c r="J29" s="18"/>
      <c r="K29" s="19"/>
      <c r="L29" s="19"/>
      <c r="M29" s="19">
        <v>1</v>
      </c>
      <c r="N29" s="19"/>
      <c r="O29" s="19"/>
      <c r="P29" s="19"/>
      <c r="Q29" s="18">
        <v>4</v>
      </c>
      <c r="R29" s="18"/>
      <c r="S29" s="18">
        <v>2</v>
      </c>
      <c r="T29" s="18">
        <v>1</v>
      </c>
      <c r="U29" s="18">
        <v>1</v>
      </c>
      <c r="V29" s="18"/>
      <c r="W29" s="18">
        <v>2</v>
      </c>
      <c r="X29" s="18"/>
      <c r="Y29" s="18">
        <v>2</v>
      </c>
      <c r="Z29" s="18"/>
      <c r="AA29" s="19"/>
      <c r="AB29" s="19"/>
      <c r="AC29" s="19"/>
      <c r="AD29" s="19"/>
      <c r="AE29" s="19"/>
      <c r="AF29" s="19"/>
      <c r="AG29" s="19">
        <v>1</v>
      </c>
      <c r="AH29" s="19"/>
      <c r="AI29" s="19"/>
      <c r="AJ29" s="19"/>
      <c r="AK29" s="19">
        <v>1</v>
      </c>
      <c r="AL29" s="19"/>
      <c r="AM29" s="19"/>
      <c r="AN29" s="19">
        <f>(F29+G29+H29+I29+J29+K29+L29+N29+O29+P29)*30+(Q29+R29+S29+X29)*10+(T29+W29+Z29)*5+(U29+V29+AA29+AB29)*3+M29*20+AC29*100+AD29*100</f>
        <v>128</v>
      </c>
      <c r="AO29" s="19">
        <f t="shared" si="2"/>
        <v>65</v>
      </c>
      <c r="AP29" s="19">
        <f>AO29-AN29</f>
        <v>-63</v>
      </c>
      <c r="AQ29" s="19">
        <v>21</v>
      </c>
      <c r="AR29" s="22">
        <f t="shared" si="3"/>
        <v>108</v>
      </c>
    </row>
    <row r="30" spans="1:44" s="5" customFormat="1" ht="6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3"/>
      <c r="N30" s="13"/>
      <c r="O30" s="13"/>
      <c r="P30" s="13"/>
      <c r="Q30" s="12"/>
      <c r="R30" s="12"/>
      <c r="S30" s="12"/>
      <c r="T30" s="12"/>
      <c r="U30" s="12"/>
      <c r="V30" s="12"/>
      <c r="W30" s="12"/>
      <c r="X30" s="12"/>
      <c r="Y30" s="12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4"/>
      <c r="AO30" s="14"/>
      <c r="AP30" s="14"/>
      <c r="AQ30" s="12"/>
      <c r="AR30" s="12"/>
    </row>
    <row r="31" spans="1:42" s="5" customFormat="1" ht="25.5">
      <c r="A31" s="10"/>
      <c r="B31" s="23"/>
      <c r="K31" s="15"/>
      <c r="L31" s="15"/>
      <c r="M31" s="15"/>
      <c r="N31" s="15"/>
      <c r="O31" s="15"/>
      <c r="P31" s="15"/>
      <c r="Z31" s="15"/>
      <c r="AA31" s="15"/>
      <c r="AB31" s="15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5"/>
      <c r="AO31" s="15"/>
      <c r="AP31" s="15"/>
    </row>
    <row r="32" spans="6:42" s="5" customFormat="1" ht="15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51">
        <v>41349</v>
      </c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2"/>
      <c r="AO32" s="31"/>
      <c r="AP32" s="31"/>
    </row>
    <row r="33" spans="6:42" s="5" customFormat="1" ht="15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51" t="s">
        <v>9</v>
      </c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2"/>
      <c r="AO33" s="31"/>
      <c r="AP33" s="31"/>
    </row>
    <row r="34" s="5" customFormat="1" ht="12.75">
      <c r="E34" s="5" t="s">
        <v>8</v>
      </c>
    </row>
    <row r="35" s="5" customFormat="1" ht="12" customHeight="1"/>
    <row r="36" s="1" customFormat="1" ht="12.75" customHeight="1" hidden="1"/>
    <row r="37" s="1" customFormat="1" ht="12.75" customHeight="1" hidden="1">
      <c r="F37" s="1" t="s">
        <v>8</v>
      </c>
    </row>
    <row r="38" s="1" customFormat="1" ht="12.75" customHeight="1" hidden="1">
      <c r="C38" s="1" t="s">
        <v>8</v>
      </c>
    </row>
    <row r="40" ht="9.75" customHeight="1"/>
  </sheetData>
  <sheetProtection/>
  <mergeCells count="6">
    <mergeCell ref="AC33:AN33"/>
    <mergeCell ref="C2:E4"/>
    <mergeCell ref="AC32:AN32"/>
    <mergeCell ref="AN4:AQ4"/>
    <mergeCell ref="AE4:AM4"/>
    <mergeCell ref="AE3:AM3"/>
  </mergeCells>
  <printOptions/>
  <pageMargins left="0.25" right="0.09" top="0.18" bottom="0.25" header="0.5" footer="0.28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22"/>
  <sheetViews>
    <sheetView tabSelected="1" workbookViewId="0" topLeftCell="S1">
      <selection activeCell="AH29" sqref="AH29"/>
    </sheetView>
  </sheetViews>
  <sheetFormatPr defaultColWidth="9.140625" defaultRowHeight="12.75"/>
  <cols>
    <col min="1" max="1" width="3.421875" style="0" customWidth="1"/>
    <col min="2" max="2" width="19.28125" style="0" customWidth="1"/>
    <col min="3" max="3" width="12.421875" style="0" customWidth="1"/>
    <col min="4" max="4" width="8.8515625" style="0" customWidth="1"/>
    <col min="5" max="5" width="9.28125" style="0" customWidth="1"/>
    <col min="6" max="6" width="11.8515625" style="0" customWidth="1"/>
    <col min="7" max="7" width="14.57421875" style="0" customWidth="1"/>
    <col min="8" max="8" width="15.00390625" style="0" customWidth="1"/>
    <col min="9" max="9" width="11.00390625" style="0" customWidth="1"/>
    <col min="10" max="10" width="15.8515625" style="0" customWidth="1"/>
    <col min="11" max="11" width="13.8515625" style="0" customWidth="1"/>
    <col min="12" max="12" width="17.57421875" style="0" customWidth="1"/>
    <col min="13" max="16" width="16.28125" style="0" customWidth="1"/>
    <col min="17" max="17" width="13.7109375" style="0" customWidth="1"/>
    <col min="18" max="18" width="13.140625" style="0" customWidth="1"/>
    <col min="19" max="19" width="17.57421875" style="0" customWidth="1"/>
    <col min="20" max="20" width="13.8515625" style="0" customWidth="1"/>
    <col min="21" max="22" width="13.00390625" style="0" customWidth="1"/>
    <col min="23" max="23" width="17.57421875" style="0" customWidth="1"/>
    <col min="24" max="24" width="12.28125" style="0" customWidth="1"/>
    <col min="25" max="25" width="15.00390625" style="0" customWidth="1"/>
    <col min="26" max="26" width="12.00390625" style="0" customWidth="1"/>
    <col min="27" max="28" width="13.8515625" style="0" customWidth="1"/>
    <col min="29" max="29" width="15.7109375" style="0" customWidth="1"/>
    <col min="30" max="30" width="8.8515625" style="0" customWidth="1"/>
    <col min="31" max="32" width="12.28125" style="0" customWidth="1"/>
    <col min="33" max="33" width="13.140625" style="0" customWidth="1"/>
    <col min="34" max="34" width="9.7109375" style="0" customWidth="1"/>
    <col min="35" max="35" width="15.8515625" style="0" customWidth="1"/>
    <col min="36" max="36" width="11.57421875" style="0" bestFit="1" customWidth="1"/>
  </cols>
  <sheetData>
    <row r="1" s="5" customFormat="1" ht="12.75"/>
    <row r="2" spans="1:34" s="5" customFormat="1" ht="12.75" customHeight="1">
      <c r="A2" s="6"/>
      <c r="B2" s="9"/>
      <c r="C2" s="53" t="s">
        <v>53</v>
      </c>
      <c r="D2" s="53"/>
      <c r="E2" s="54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7"/>
      <c r="T2" s="8"/>
      <c r="U2" s="7"/>
      <c r="V2" s="7"/>
      <c r="W2" s="7"/>
      <c r="Z2" s="7"/>
      <c r="AA2" s="7"/>
      <c r="AB2" s="7"/>
      <c r="AC2" s="27"/>
      <c r="AD2" s="27"/>
      <c r="AE2" s="27"/>
      <c r="AF2" s="27"/>
      <c r="AG2" s="27"/>
      <c r="AH2" s="28"/>
    </row>
    <row r="3" spans="1:34" s="5" customFormat="1" ht="7.5" customHeight="1">
      <c r="A3" s="6"/>
      <c r="B3" s="7"/>
      <c r="C3" s="54"/>
      <c r="D3" s="54"/>
      <c r="E3" s="54"/>
      <c r="F3" s="8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7"/>
      <c r="T3" s="8"/>
      <c r="U3" s="7"/>
      <c r="V3" s="7"/>
      <c r="W3" s="7"/>
      <c r="Z3" s="7"/>
      <c r="AA3" s="7"/>
      <c r="AB3" s="7"/>
      <c r="AC3" s="27"/>
      <c r="AD3" s="27"/>
      <c r="AE3" s="27"/>
      <c r="AF3" s="27"/>
      <c r="AG3" s="27"/>
      <c r="AH3" s="28"/>
    </row>
    <row r="4" spans="1:34" s="5" customFormat="1" ht="18.75" customHeight="1">
      <c r="A4" s="6"/>
      <c r="B4" s="7"/>
      <c r="C4" s="54"/>
      <c r="D4" s="54"/>
      <c r="E4" s="54"/>
      <c r="F4" s="37">
        <v>1</v>
      </c>
      <c r="G4" s="37">
        <v>2</v>
      </c>
      <c r="H4" s="37">
        <v>3</v>
      </c>
      <c r="I4" s="37">
        <v>4</v>
      </c>
      <c r="J4" s="37">
        <v>5</v>
      </c>
      <c r="K4" s="37">
        <v>6</v>
      </c>
      <c r="L4" s="37">
        <v>7</v>
      </c>
      <c r="M4" s="37">
        <v>8</v>
      </c>
      <c r="N4" s="37">
        <v>9</v>
      </c>
      <c r="O4" s="37">
        <v>10</v>
      </c>
      <c r="P4" s="37">
        <v>11</v>
      </c>
      <c r="Q4" s="37">
        <v>12</v>
      </c>
      <c r="R4" s="37">
        <v>13</v>
      </c>
      <c r="S4" s="37">
        <v>14</v>
      </c>
      <c r="T4" s="37">
        <v>15</v>
      </c>
      <c r="U4" s="37">
        <v>16</v>
      </c>
      <c r="V4" s="37">
        <v>17</v>
      </c>
      <c r="W4" s="37">
        <v>18</v>
      </c>
      <c r="X4" s="37">
        <v>19</v>
      </c>
      <c r="Y4" s="37">
        <v>20</v>
      </c>
      <c r="Z4" s="37">
        <v>21</v>
      </c>
      <c r="AA4" s="37">
        <v>22</v>
      </c>
      <c r="AB4" s="37">
        <v>23</v>
      </c>
      <c r="AC4" s="37">
        <v>24</v>
      </c>
      <c r="AD4" s="39"/>
      <c r="AE4" s="55" t="s">
        <v>45</v>
      </c>
      <c r="AF4" s="55"/>
      <c r="AG4" s="55"/>
      <c r="AH4" s="56"/>
    </row>
    <row r="5" spans="6:30" s="5" customFormat="1" ht="14.25">
      <c r="F5" s="18" t="s">
        <v>32</v>
      </c>
      <c r="G5" s="18" t="s">
        <v>32</v>
      </c>
      <c r="H5" s="18" t="s">
        <v>32</v>
      </c>
      <c r="I5" s="18" t="s">
        <v>32</v>
      </c>
      <c r="J5" s="18" t="s">
        <v>32</v>
      </c>
      <c r="K5" s="19" t="s">
        <v>32</v>
      </c>
      <c r="L5" s="19" t="s">
        <v>32</v>
      </c>
      <c r="M5" s="19" t="s">
        <v>32</v>
      </c>
      <c r="N5" s="19" t="s">
        <v>32</v>
      </c>
      <c r="O5" s="19" t="s">
        <v>32</v>
      </c>
      <c r="P5" s="19" t="s">
        <v>32</v>
      </c>
      <c r="Q5" s="18">
        <v>10</v>
      </c>
      <c r="R5" s="18">
        <v>10</v>
      </c>
      <c r="S5" s="18">
        <v>10</v>
      </c>
      <c r="T5" s="18">
        <v>5</v>
      </c>
      <c r="U5" s="18">
        <v>3</v>
      </c>
      <c r="V5" s="18">
        <v>3</v>
      </c>
      <c r="W5" s="18">
        <v>5</v>
      </c>
      <c r="X5" s="18">
        <v>10</v>
      </c>
      <c r="Y5" s="18">
        <v>1</v>
      </c>
      <c r="Z5" s="18">
        <v>5</v>
      </c>
      <c r="AA5" s="19">
        <v>3</v>
      </c>
      <c r="AB5" s="19">
        <v>3</v>
      </c>
      <c r="AC5" s="19" t="s">
        <v>32</v>
      </c>
      <c r="AD5" s="38">
        <v>10</v>
      </c>
    </row>
    <row r="6" spans="1:35" s="4" customFormat="1" ht="57" customHeight="1">
      <c r="A6" s="2"/>
      <c r="B6" s="3" t="s">
        <v>0</v>
      </c>
      <c r="C6" s="2" t="s">
        <v>11</v>
      </c>
      <c r="D6" s="2" t="s">
        <v>1</v>
      </c>
      <c r="E6" s="2" t="s">
        <v>21</v>
      </c>
      <c r="F6" s="2" t="s">
        <v>27</v>
      </c>
      <c r="G6" s="2" t="s">
        <v>14</v>
      </c>
      <c r="H6" s="2" t="s">
        <v>16</v>
      </c>
      <c r="I6" s="2" t="s">
        <v>43</v>
      </c>
      <c r="J6" s="2" t="s">
        <v>33</v>
      </c>
      <c r="K6" s="2" t="s">
        <v>36</v>
      </c>
      <c r="L6" s="2" t="s">
        <v>37</v>
      </c>
      <c r="M6" s="2" t="s">
        <v>2</v>
      </c>
      <c r="N6" s="2" t="s">
        <v>38</v>
      </c>
      <c r="O6" s="2" t="s">
        <v>33</v>
      </c>
      <c r="P6" s="2" t="s">
        <v>39</v>
      </c>
      <c r="Q6" s="17" t="s">
        <v>15</v>
      </c>
      <c r="R6" s="2" t="s">
        <v>17</v>
      </c>
      <c r="S6" s="2" t="s">
        <v>18</v>
      </c>
      <c r="T6" s="2" t="s">
        <v>28</v>
      </c>
      <c r="U6" s="2" t="s">
        <v>19</v>
      </c>
      <c r="V6" s="2" t="s">
        <v>44</v>
      </c>
      <c r="W6" s="2" t="s">
        <v>20</v>
      </c>
      <c r="X6" s="2" t="s">
        <v>29</v>
      </c>
      <c r="Y6" s="2" t="s">
        <v>3</v>
      </c>
      <c r="Z6" s="2" t="s">
        <v>30</v>
      </c>
      <c r="AA6" s="2" t="s">
        <v>34</v>
      </c>
      <c r="AB6" s="2" t="s">
        <v>35</v>
      </c>
      <c r="AC6" s="2" t="s">
        <v>12</v>
      </c>
      <c r="AD6" s="2" t="s">
        <v>13</v>
      </c>
      <c r="AE6" s="2" t="s">
        <v>4</v>
      </c>
      <c r="AF6" s="2" t="s">
        <v>5</v>
      </c>
      <c r="AG6" s="2" t="s">
        <v>23</v>
      </c>
      <c r="AH6" s="2" t="s">
        <v>6</v>
      </c>
      <c r="AI6" s="24" t="s">
        <v>7</v>
      </c>
    </row>
    <row r="7" spans="1:35" s="22" customFormat="1" ht="24.75" customHeight="1">
      <c r="A7" s="33">
        <v>1</v>
      </c>
      <c r="B7" s="41" t="s">
        <v>26</v>
      </c>
      <c r="C7" s="29"/>
      <c r="D7" s="34"/>
      <c r="E7" s="20">
        <v>0.027777777777777776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>
        <v>2</v>
      </c>
      <c r="U7" s="18"/>
      <c r="V7" s="18"/>
      <c r="W7" s="18"/>
      <c r="X7" s="18"/>
      <c r="Y7" s="18"/>
      <c r="Z7" s="18"/>
      <c r="AA7" s="19"/>
      <c r="AB7" s="19"/>
      <c r="AC7" s="19"/>
      <c r="AD7" s="19">
        <f>MINUTE(ABS(AF7-E7))*0.2</f>
        <v>0</v>
      </c>
      <c r="AE7" s="19">
        <f>IF(COUNTIF(F7:P7,"N")&gt;0,"Noņemta",(F7+G7+H7+I7+J7+K7+L7+M7+N7+O7+P7)*30+(Q7+R7+S7+X7)*10+(T7+W7+Z7)*5+(U7+V7+AA7+AB7)*3+Y7+AD7+AC7*20)</f>
        <v>10</v>
      </c>
      <c r="AF7" s="20">
        <v>0.027175925925925926</v>
      </c>
      <c r="AG7" s="21">
        <f>IF(AE7="Noņemta",AG7=AE7,AF7+0.01*AF7*AE7)</f>
        <v>0.02989351851851852</v>
      </c>
      <c r="AH7" s="19">
        <v>2</v>
      </c>
      <c r="AI7" s="25">
        <f>IF(Z7="N",Z5,(IF(Y7="N",Y5,(IF(N7="N",N5,(IF(I7="N",I5,(IF(K7="N",K5,"")))))))))</f>
      </c>
    </row>
    <row r="8" spans="1:35" s="22" customFormat="1" ht="24.75" customHeight="1">
      <c r="A8" s="26">
        <v>2</v>
      </c>
      <c r="B8" s="41" t="s">
        <v>61</v>
      </c>
      <c r="C8" s="29"/>
      <c r="D8" s="34"/>
      <c r="E8" s="20">
        <v>0.03125</v>
      </c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8"/>
      <c r="R8" s="18"/>
      <c r="S8" s="18"/>
      <c r="T8" s="18">
        <v>1</v>
      </c>
      <c r="U8" s="18"/>
      <c r="V8" s="18"/>
      <c r="W8" s="18">
        <v>1</v>
      </c>
      <c r="X8" s="18"/>
      <c r="Y8" s="18"/>
      <c r="Z8" s="18"/>
      <c r="AA8" s="19"/>
      <c r="AB8" s="19"/>
      <c r="AC8" s="19"/>
      <c r="AD8" s="19">
        <f>MINUTE(ABS(AF8-E8))*0.2</f>
        <v>1</v>
      </c>
      <c r="AE8" s="19">
        <f>IF(COUNTIF(F8:P8,"N")&gt;0,"Noņemta",(F8+G8+H8+I8+J8+K8+L8+M8+N8+O8+P8)*30+(Q8+R8+S8+X8)*10+(T8+W8+Z8)*5+(U8+V8+AA8+AB8)*3+Y8+AD8+AC8*20)</f>
        <v>11</v>
      </c>
      <c r="AF8" s="20">
        <v>0.03517361111111111</v>
      </c>
      <c r="AG8" s="21">
        <f>IF(AE8="Noņemta",AG8=AE8,AF8+0.01*AF8*AE8)</f>
        <v>0.03904270833333333</v>
      </c>
      <c r="AH8" s="19">
        <v>3</v>
      </c>
      <c r="AI8" s="25">
        <f>IF(Z8="N",Z6,(IF(Y8="N",Y6,(IF(N8="N",N6,(IF(I8="N",I6,(IF(K8="N",K6,"")))))))))</f>
      </c>
    </row>
    <row r="9" spans="1:35" s="22" customFormat="1" ht="29.25" customHeight="1">
      <c r="A9" s="33">
        <v>3</v>
      </c>
      <c r="B9" s="43" t="s">
        <v>69</v>
      </c>
      <c r="C9" s="29"/>
      <c r="D9" s="34"/>
      <c r="E9" s="20">
        <v>0.03263888888888889</v>
      </c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8">
        <v>1</v>
      </c>
      <c r="R9" s="18"/>
      <c r="S9" s="18"/>
      <c r="T9" s="18"/>
      <c r="U9" s="18">
        <v>1</v>
      </c>
      <c r="V9" s="18"/>
      <c r="W9" s="18"/>
      <c r="X9" s="18"/>
      <c r="Y9" s="18"/>
      <c r="Z9" s="18"/>
      <c r="AA9" s="19"/>
      <c r="AB9" s="19"/>
      <c r="AC9" s="19"/>
      <c r="AD9" s="19">
        <f>MINUTE(ABS(AF9-E9))*0.2</f>
        <v>0.4</v>
      </c>
      <c r="AE9" s="19">
        <f>IF(COUNTIF(F9:P9,"N")&gt;0,"Noņemta",(F9+G9+H9+I9+J9+K9+L9+M9+N9+O9+P9)*30+(Q9+R9+S9+X9)*10+(T9+W9+Z9)*5+(U9+V9+AA9+AB9)*3+Y9+AD9+AC9*20)</f>
        <v>13.4</v>
      </c>
      <c r="AF9" s="20">
        <v>0.03471064814814815</v>
      </c>
      <c r="AG9" s="21">
        <f>IF(AE9="Noņemta",AG9=AE9,AF9+0.01*AF9*AE9)</f>
        <v>0.039361875000000004</v>
      </c>
      <c r="AH9" s="19">
        <v>4</v>
      </c>
      <c r="AI9" s="25">
        <f>IF(Z9="N",Z7,(IF(Y9="N",Y7,(IF(N9="N",N7,(IF(I9="N",I7,(IF(K9="N",K7,"")))))))))</f>
      </c>
    </row>
    <row r="10" spans="1:35" s="22" customFormat="1" ht="24.75" customHeight="1">
      <c r="A10" s="32">
        <v>4</v>
      </c>
      <c r="B10" s="41" t="s">
        <v>55</v>
      </c>
      <c r="C10" s="29"/>
      <c r="D10" s="34"/>
      <c r="E10" s="20">
        <v>0.027777777777777776</v>
      </c>
      <c r="F10" s="18"/>
      <c r="G10" s="18"/>
      <c r="H10" s="18"/>
      <c r="I10" s="18"/>
      <c r="J10" s="18"/>
      <c r="K10" s="19"/>
      <c r="L10" s="19"/>
      <c r="M10" s="19"/>
      <c r="N10" s="19"/>
      <c r="O10" s="19"/>
      <c r="P10" s="19"/>
      <c r="Q10" s="18">
        <v>1</v>
      </c>
      <c r="R10" s="18"/>
      <c r="S10" s="18"/>
      <c r="T10" s="18">
        <v>1</v>
      </c>
      <c r="U10" s="18"/>
      <c r="V10" s="18"/>
      <c r="W10" s="18"/>
      <c r="X10" s="18"/>
      <c r="Y10" s="18"/>
      <c r="Z10" s="18"/>
      <c r="AA10" s="19"/>
      <c r="AB10" s="19"/>
      <c r="AC10" s="19"/>
      <c r="AD10" s="19">
        <f>MINUTE(ABS(AF10-E10))*0.2</f>
        <v>1.8</v>
      </c>
      <c r="AE10" s="19">
        <f>IF(COUNTIF(F10:P10,"N")&gt;0,"Noņemta",(F10+G10+H10+I10+J10+K10+L10+M10+N10+O10+P10)*30+(Q10+R10+S10+X10)*10+(T10+W10+Z10)*5+(U10+V10+AA10+AB10)*3+Y10+AD10+AC10*20)</f>
        <v>16.8</v>
      </c>
      <c r="AF10" s="20">
        <v>0.021435185185185186</v>
      </c>
      <c r="AG10" s="21">
        <f>IF(AE10="Noņemta",AG10=AE10,AF10+0.01*AF10*AE10)</f>
        <v>0.025036296296296296</v>
      </c>
      <c r="AH10" s="19">
        <v>1</v>
      </c>
      <c r="AI10" s="25">
        <f>IF(Z10="N",Z8,(IF(Y10="N",Y8,(IF(N10="N",N8,(IF(I10="N",I8,(IF(K10="N",K8,"")))))))))</f>
      </c>
    </row>
    <row r="11" spans="1:35" s="22" customFormat="1" ht="24.75" customHeight="1">
      <c r="A11" s="33">
        <v>5</v>
      </c>
      <c r="B11" s="41" t="s">
        <v>64</v>
      </c>
      <c r="C11" s="29"/>
      <c r="D11" s="34"/>
      <c r="E11" s="20">
        <v>0.024305555555555556</v>
      </c>
      <c r="F11" s="18"/>
      <c r="G11" s="18"/>
      <c r="H11" s="18"/>
      <c r="I11" s="18"/>
      <c r="J11" s="18"/>
      <c r="K11" s="19" t="s">
        <v>80</v>
      </c>
      <c r="L11" s="19"/>
      <c r="M11" s="19"/>
      <c r="N11" s="19"/>
      <c r="O11" s="19"/>
      <c r="P11" s="19"/>
      <c r="Q11" s="18">
        <v>1</v>
      </c>
      <c r="R11" s="18"/>
      <c r="S11" s="18"/>
      <c r="T11" s="18">
        <v>3</v>
      </c>
      <c r="U11" s="18"/>
      <c r="V11" s="18"/>
      <c r="W11" s="18"/>
      <c r="X11" s="18"/>
      <c r="Y11" s="18"/>
      <c r="Z11" s="18"/>
      <c r="AA11" s="19"/>
      <c r="AB11" s="19"/>
      <c r="AC11" s="19"/>
      <c r="AD11" s="19">
        <v>0</v>
      </c>
      <c r="AE11" s="19" t="str">
        <f>IF(COUNTIF(F11:P11,"N")&gt;0,"Noņemta",(F11+G11+H11+I11+J11+K11+L11+M11+N11+O11+P11)*30+(Q11+R11+S11+X11)*10+(T11+W11+Z11)*5+(U11+V11+AA11+AB11)*3+Y11+AD11+AC11*20)</f>
        <v>Noņemta</v>
      </c>
      <c r="AF11" s="20">
        <v>0</v>
      </c>
      <c r="AG11" s="21">
        <f>IF(AE11="Noņemta",AG11=AE11,AF11+0.01*AF11*AE11)</f>
        <v>0</v>
      </c>
      <c r="AH11" s="19">
        <f>RANK(AG11,AG7:AG11,0)</f>
        <v>5</v>
      </c>
      <c r="AI11" s="25">
        <f>IF(Z11="N",Z9,(IF(Y11="N",Y9,(IF(N11="N",N9,(IF(I11="N",I9,(IF(K11="N",K9,"")))))))))</f>
        <v>0</v>
      </c>
    </row>
    <row r="12" spans="1:35" s="5" customFormat="1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3"/>
      <c r="N12" s="13"/>
      <c r="O12" s="13"/>
      <c r="P12" s="13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3"/>
      <c r="AB12" s="13"/>
      <c r="AC12" s="13"/>
      <c r="AD12" s="13"/>
      <c r="AE12" s="14"/>
      <c r="AF12" s="14"/>
      <c r="AG12" s="12"/>
      <c r="AH12" s="12"/>
      <c r="AI12" s="12"/>
    </row>
    <row r="13" spans="1:33" s="5" customFormat="1" ht="25.5">
      <c r="A13" s="10"/>
      <c r="K13" s="15"/>
      <c r="L13" s="15"/>
      <c r="M13" s="15"/>
      <c r="N13" s="15"/>
      <c r="O13" s="15"/>
      <c r="P13" s="15"/>
      <c r="Z13" s="15"/>
      <c r="AA13" s="15"/>
      <c r="AB13" s="15"/>
      <c r="AC13" s="16"/>
      <c r="AD13" s="16"/>
      <c r="AE13" s="15"/>
      <c r="AF13" s="15"/>
      <c r="AG13" s="21"/>
    </row>
    <row r="14" spans="6:33" s="5" customFormat="1" ht="15"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51">
        <v>41349</v>
      </c>
      <c r="AD14" s="51"/>
      <c r="AE14" s="52"/>
      <c r="AF14" s="31"/>
      <c r="AG14" s="31"/>
    </row>
    <row r="15" spans="3:33" s="5" customFormat="1" ht="15" customHeight="1">
      <c r="C15" s="5" t="s">
        <v>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51" t="s">
        <v>9</v>
      </c>
      <c r="AD15" s="51"/>
      <c r="AE15" s="52"/>
      <c r="AF15" s="31"/>
      <c r="AG15" s="31"/>
    </row>
    <row r="16" spans="5:33" s="5" customFormat="1" ht="14.25">
      <c r="E16" s="5" t="s">
        <v>8</v>
      </c>
      <c r="AG16" s="21"/>
    </row>
    <row r="17" s="5" customFormat="1" ht="12" customHeight="1">
      <c r="AG17" s="21"/>
    </row>
    <row r="18" s="1" customFormat="1" ht="12.75" customHeight="1" hidden="1">
      <c r="AG18" s="21"/>
    </row>
    <row r="19" spans="6:33" s="1" customFormat="1" ht="12.75" customHeight="1" hidden="1">
      <c r="F19" s="1" t="s">
        <v>8</v>
      </c>
      <c r="AG19" s="21"/>
    </row>
    <row r="20" spans="3:33" s="1" customFormat="1" ht="12.75" customHeight="1" hidden="1">
      <c r="C20" s="1" t="s">
        <v>8</v>
      </c>
      <c r="AG20" s="21"/>
    </row>
    <row r="21" ht="14.25">
      <c r="AG21" s="21"/>
    </row>
    <row r="22" ht="9.75" customHeight="1">
      <c r="AG22" s="21"/>
    </row>
  </sheetData>
  <mergeCells count="4">
    <mergeCell ref="AC14:AE14"/>
    <mergeCell ref="AC15:AE15"/>
    <mergeCell ref="C2:E4"/>
    <mergeCell ref="AE4:AH4"/>
  </mergeCells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Vladimir Stepanov</cp:lastModifiedBy>
  <cp:lastPrinted>2013-03-16T14:16:39Z</cp:lastPrinted>
  <dcterms:created xsi:type="dcterms:W3CDTF">2006-03-09T14:01:41Z</dcterms:created>
  <dcterms:modified xsi:type="dcterms:W3CDTF">2013-03-17T10:22:28Z</dcterms:modified>
  <cp:category/>
  <cp:version/>
  <cp:contentType/>
  <cp:contentStatus/>
</cp:coreProperties>
</file>